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SÃO ROMÃO\SRM- 0135- RECAPEAMENTO DA AVENIDA PAULO IVO (SOLIC. 2024)\2- APROVAÇÃO DO PROJETO\PLANILHA\"/>
    </mc:Choice>
  </mc:AlternateContent>
  <bookViews>
    <workbookView xWindow="0" yWindow="0" windowWidth="18996" windowHeight="7656"/>
  </bookViews>
  <sheets>
    <sheet name="MEMÓRIA" sheetId="17" r:id="rId1"/>
    <sheet name="CONTEXTOS" sheetId="19" r:id="rId2"/>
    <sheet name="DMT'S" sheetId="12" r:id="rId3"/>
    <sheet name="COMP. TANQUE INOX" sheetId="6" state="hidden" r:id="rId4"/>
    <sheet name="ESTRUTURA METALICA" sheetId="5" state="hidden" r:id="rId5"/>
  </sheets>
  <externalReferences>
    <externalReference r:id="rId6"/>
  </externalReferences>
  <definedNames>
    <definedName name="ACOMPANHAMENTO" hidden="1">IF(VALUE([1]MENU!$O$4)=2,"BM","PLE")</definedName>
    <definedName name="_xlnm.Print_Area" localSheetId="2">'DMT''S'!$A$1:$F$21</definedName>
    <definedName name="AUTOEVENTO" hidden="1">[1]CÁLCULO!$A$12</definedName>
    <definedName name="BDI.Opcao" hidden="1">[1]DADOS!$F$18</definedName>
    <definedName name="BDI.TipoObra" hidden="1">[1]BDI!$A$138:$A$146</definedName>
    <definedName name="BM.AFAcumulado" hidden="1">[1]BM!$R1</definedName>
    <definedName name="BM.AFAnterior" hidden="1">[1]BM!$Q1</definedName>
    <definedName name="BM.MaxMed" localSheetId="1" hidden="1">IF(CONTEXTOS!RegimeExecucao="Global",1,[1]BM!$G1)</definedName>
    <definedName name="BM.MaxMed" hidden="1">IF(RegimeExecucao="Global",1,[1]BM!$G1)</definedName>
    <definedName name="BM.MEDAcumulado" localSheetId="1" hidden="1">IF(COUNTIF([1]BM!$AB$13:$AM$13,BM.medicao)&gt;0,SUM(OFFSET([1]BM!$AB1,0,0,1,MATCH(BM.medicao,[1]BM!$AB$13:$AM$13,0))),0)</definedName>
    <definedName name="BM.MEDAcumulado" hidden="1">IF(COUNTIF([1]BM!$AB$13:$AM$13,BM.medicao)&gt;0,SUM(OFFSET([1]BM!$AB1,0,0,1,MATCH(BM.medicao,[1]BM!$AB$13:$AM$13,0))),0)</definedName>
    <definedName name="BM.MEDAnterior" localSheetId="1" hidden="1">IF(COUNTIF([1]BM!$AB$13:$AM$13,BM.medicao-1)&gt;0,SUM(OFFSET([1]BM!$AB1,0,0,1,MATCH(BM.medicao-1,[1]BM!$AB$13:$AM$13,0))),0)</definedName>
    <definedName name="BM.MEDAnterior" hidden="1">IF(COUNTIF([1]BM!$AB$13:$AM$13,BM.medicao-1)&gt;0,SUM(OFFSET([1]BM!$AB1,0,0,1,MATCH(BM.medicao-1,[1]BM!$AB$13:$AM$13,0))),0)</definedName>
    <definedName name="BM.medicao" hidden="1">OFFSET([1]BM!$O$7,1,0)</definedName>
    <definedName name="BM.MinMed" localSheetId="1" hidden="1">IF(CONTEXTOS!RegimeExecucao="Global",-1,-[1]BM!$G1)</definedName>
    <definedName name="BM.MinMed" hidden="1">IF(RegimeExecucao="Global",-1,-[1]BM!$G1)</definedName>
    <definedName name="CAIXA.Modo" hidden="1">[1]BM!$A$3</definedName>
    <definedName name="CÁLCULO.NúmeroDeEventos" localSheetId="1" hidden="1">IF(AUTOEVENTO&lt;&gt;"manual",MAX([1]CÁLCULO!$M$15:$M$123),MAX(OFFSET([1]EVENTOS!$C$14:$C$34,1,0)))</definedName>
    <definedName name="CÁLCULO.NúmeroDeEventos" hidden="1">IF(AUTOEVENTO&lt;&gt;"manual",MAX([1]CÁLCULO!$M$15:$M$123),MAX(OFFSET([1]EVENTOS!$C$14:$C$34,1,0)))</definedName>
    <definedName name="CÁLCULO.NúmeroDeFrentes" hidden="1">COLUMN([1]CÁLCULO!$AA$15)-COLUMN([1]CÁLCULO!$Q$15)</definedName>
    <definedName name="CÁLCULO.TotalAdmLocal" localSheetId="1" hidden="1">IF(AUTOEVENTO="manual",SUMIF([1]CÁLCULO!$M$15:$M$123,1,[1]ORÇAMENTO!$X$15:$X$123),0)</definedName>
    <definedName name="CÁLCULO.TotalAdmLocal" hidden="1">IF(AUTOEVENTO="manual",SUMIF([1]CÁLCULO!$M$15:$M$123,1,[1]ORÇAMENTO!$X$15:$X$123),0)</definedName>
    <definedName name="CRONO.LinhasNecessarias" localSheetId="1" hidden="1">COUNTIF([1]QCI!$B$13:$B$24,"Manual")+COUNTIF([1]QCI!$B$13:$B$24,"SemiAuto")+COUNT(ORÇAMENTO.ListaCrono)</definedName>
    <definedName name="CRONO.LinhasNecessarias" hidden="1">COUNTIF([1]QCI!$B$13:$B$24,"Manual")+COUNTIF([1]QCI!$B$13:$B$24,"SemiAuto")+COUNT(ORÇAMENTO.ListaCrono)</definedName>
    <definedName name="CRONO.MaxParc" hidden="1">[1]CRONO!$G1048576+[1]CRONO!A1</definedName>
    <definedName name="CRONO.NivelExibicao" hidden="1">[1]CRONO!$G$10</definedName>
    <definedName name="CRONOPLE.ValorDoEvento" hidden="1">SUMIF([1]CÁLCULO!$M$15:$M$123,[1]CRONOPLE!$B1,OFFSET([1]CÁLCULO!$AA$15:$AA$123,0,[1]CRONOPLE!A$12))</definedName>
    <definedName name="DESONERACAO" localSheetId="1" hidden="1">IF(OR(Import.Desoneracao="DESONERADO",Import.Desoneracao="SIM"),"SIM","NÃO")</definedName>
    <definedName name="DESONERACAO" hidden="1">IF(OR(Import.Desoneracao="DESONERADO",Import.Desoneracao="SIM"),"SIM","NÃO")</definedName>
    <definedName name="EVENTOS.Lista" hidden="1">[1]EVENTOS!$C$15:OFFSET([1]EVENTOS!$C$34,-1,0)</definedName>
    <definedName name="EVENTOS.ListaValidacao" hidden="1">[1]EVENTOS!$B$15:OFFSET([1]EVENTOS!$B$34,-1,0)</definedName>
    <definedName name="Excel_BuiltIn_Database" localSheetId="1" hidden="1">TEXT(Import.DataBase,"mm-aaaa")</definedName>
    <definedName name="Excel_BuiltIn_Database" hidden="1">TEXT(Import.DataBase,"mm-aaaa")</definedName>
    <definedName name="Import.Apelido" hidden="1">[1]DADOS!$F$16</definedName>
    <definedName name="Import.BMAFAcumulado" hidden="1">OFFSET([1]BM!$R$15,1,0):OFFSET([1]BM!$R$123,-1,0)</definedName>
    <definedName name="Import.CNPJ" hidden="1">[1]DADOS!$F$39</definedName>
    <definedName name="Import.Código" hidden="1">OFFSET([1]ORÇAMENTO!$Q$15,1,0):OFFSET([1]ORÇAMENTO!$Q$123,-1,0)</definedName>
    <definedName name="Import.Contrapartida" hidden="1">[1]DADOS!$F$10</definedName>
    <definedName name="Import.CPMaxPerc" hidden="1">[1]DADOS!$F$13</definedName>
    <definedName name="Import.CPMinAbsoluta" hidden="1">[1]DADOS!$F$12</definedName>
    <definedName name="Import.CPMinPerc" hidden="1">[1]DADOS!$F$11</definedName>
    <definedName name="Import.CR" hidden="1">[1]DADOS!$F$7</definedName>
    <definedName name="Import.CRONOPLE" hidden="1">OFFSET([1]CRONOPLE!$F$15,1,1):OFFSET([1]CRONOPLE!$AF$34,-1,-1)</definedName>
    <definedName name="Import.CTEF" hidden="1">[1]DADOS!$F$37</definedName>
    <definedName name="Import.CustoUnitário" hidden="1">OFFSET([1]ORÇAMENTO!$U$15,1,0):OFFSET([1]ORÇAMENTO!$U$123,-1,0)</definedName>
    <definedName name="Import.DataBase" hidden="1">OFFSET([1]DADOS!$G$19,0,-1)</definedName>
    <definedName name="Import.DataBaseLicit" hidden="1">OFFSET([1]DADOS!$G$41,0,-1)</definedName>
    <definedName name="Import.DataInicioObra" hidden="1">[1]DADOS!$F$47</definedName>
    <definedName name="Import.DescLote" hidden="1">[1]DADOS!$F$17</definedName>
    <definedName name="Import.Descrição" hidden="1">OFFSET([1]ORÇAMENTO!$R$15,1,0):OFFSET([1]ORÇAMENTO!$R$123,-1,0)</definedName>
    <definedName name="Import.Desoneracao" hidden="1">OFFSET([1]DADOS!$G$18,0,-1)</definedName>
    <definedName name="Import.empresa" hidden="1">[1]DADOS!$F$38</definedName>
    <definedName name="Import.Eventos.Nomes" hidden="1">OFFSET([1]EVENTOS!$D$15,1,0):OFFSET([1]EVENTOS!$D$34,-1,0)</definedName>
    <definedName name="Import.Fonte" hidden="1">OFFSET([1]ORÇAMENTO!$P$15,1,0):OFFSET([1]ORÇAMENTO!$P$123,-1,0)</definedName>
    <definedName name="Import.FrenteDeObra" hidden="1">[1]CÁLCULO!$Q$12:OFFSET([1]CÁLCULO!$AA$12,0,-1)</definedName>
    <definedName name="Import.Município" hidden="1">[1]DADOS!$F$6</definedName>
    <definedName name="Import.Nível" hidden="1">OFFSET([1]ORÇAMENTO!$M$15,1,0):OFFSET([1]ORÇAMENTO!$M$123,-1,0)</definedName>
    <definedName name="Import.OpcaoBDI" hidden="1">OFFSET([1]ORÇAMENTO!$V$15,1,0):OFFSET([1]ORÇAMENTO!$V$123,-1,0)</definedName>
    <definedName name="Import.ORÇAMENTO.DivRecurso" hidden="1">OFFSET([1]ORÇAMENTO!$Y$15,1,0):OFFSET([1]ORÇAMENTO!$Y$123,-1,0)</definedName>
    <definedName name="Import.PLE" hidden="1">OFFSET([1]PLE!$G$15,1,1):OFFSET([1]PLE!$AG$34,-1,-1)</definedName>
    <definedName name="Import.PLQ" hidden="1">OFFSET([1]CÁLCULO!$P$15,1,1):OFFSET([1]CÁLCULO!$AA$123,-1,-1)</definedName>
    <definedName name="Import.PLQ.MemCalc" hidden="1">OFFSET([1]CÁLCULO!$I$15,1,0):OFFSET([1]CÁLCULO!$I$123,-1,0)</definedName>
    <definedName name="Import.Proponente" hidden="1">[1]DADOS!$F$5</definedName>
    <definedName name="Import.QCI.Divisao" hidden="1">OFFSET([1]QCI!$V$13,1,0):OFFSET([1]QCI!$V$24,-1,0)</definedName>
    <definedName name="Import.QCI.ItemInv" hidden="1">OFFSET([1]QCI!$E$13,1,0):OFFSET([1]QCI!$E$24,-1,0)</definedName>
    <definedName name="Import.QCI.Qtde" hidden="1">OFFSET([1]QCI!$I$13,1,0):OFFSET([1]QCI!$I$24,-1,0)</definedName>
    <definedName name="Import.QCI.Situacao" hidden="1">OFFSET([1]QCI!$H$13,1,0):OFFSET([1]QCI!$H$24,-1,0)</definedName>
    <definedName name="Import.QCI.SubItemInv" hidden="1">OFFSET([1]QCI!$F$13,1,0):OFFSET([1]QCI!$F$24,-1,0)</definedName>
    <definedName name="Import.QCICP" hidden="1">OFFSET([1]QCI!$W$13,1,0):OFFSET([1]QCI!$W$24,-1,0)</definedName>
    <definedName name="Import.QCIDesc" hidden="1">OFFSET([1]QCI!$R$13,1,0):OFFSET([1]QCI!$R$24,-1,0)</definedName>
    <definedName name="Import.QCIInv" hidden="1">OFFSET([1]QCI!$U$13,1,0):OFFSET([1]QCI!$U$24,-1,0)</definedName>
    <definedName name="Import.QCILote" hidden="1">OFFSET([1]QCI!$T$13,1,0):OFFSET([1]QCI!$T$24,-1,0)</definedName>
    <definedName name="Import.QCIOutros" hidden="1">OFFSET([1]QCI!$X$13,1,0):OFFSET([1]QCI!$X$24,-1,0)</definedName>
    <definedName name="Import.Quantidade" hidden="1">OFFSET([1]ORÇAMENTO!$AJ$15,1,0):OFFSET([1]ORÇAMENTO!$AJ$123,-1,0)</definedName>
    <definedName name="import.recurso" hidden="1">[1]DADOS!$F$4</definedName>
    <definedName name="Import.RegimeExecução" hidden="1">OFFSET([1]DADOS!$G$40,0,-1)</definedName>
    <definedName name="Import.Repasse" hidden="1">[1]DADOS!$F$9</definedName>
    <definedName name="Import.RespFiscalização" hidden="1">[1]DADOS!$F$51:$F$54</definedName>
    <definedName name="Import.RespOrçamento" hidden="1">[1]DADOS!$F$22:$F$24</definedName>
    <definedName name="Import.TipoArredondamento" hidden="1">[1]DADOS!$F$31</definedName>
    <definedName name="Import.TransfereGOV" hidden="1">[1]DADOS!$F$8</definedName>
    <definedName name="Import.Unidade" hidden="1">OFFSET([1]ORÇAMENTO!$S$15,1,0):OFFSET([1]ORÇAMENTO!$S$123,-1,0)</definedName>
    <definedName name="Import.UnitarioLicitado" hidden="1">OFFSET([1]ORÇAMENTO!$AL$15,1,0):OFFSET([1]ORÇAMENTO!$AL$123,-1,0)</definedName>
    <definedName name="JR_PAGE_ANCHOR_0_1" localSheetId="1">#REF!</definedName>
    <definedName name="JR_PAGE_ANCHOR_0_1">#REF!</definedName>
    <definedName name="MENU.CRONO" hidden="1">OFFSET([1]CRONO!$T$11,1,0)</definedName>
    <definedName name="Objeto" hidden="1">[1]MENU!$J$1</definedName>
    <definedName name="ORÇAMENTO.BancoRef" hidden="1">[1]ORÇAMENTO!$F$8</definedName>
    <definedName name="ORÇAMENTO.CodBarra" localSheetId="1" hidden="1">IF(ORÇAMENTO.Fonte="Sinapi",SUBSTITUTE(SUBSTITUTE(ORÇAMENTO.Codigo,"/00","/"),"/0","/"),ORÇAMENTO.Codigo)</definedName>
    <definedName name="ORÇAMENTO.CodBarra" hidden="1">IF(ORÇAMENTO.Fonte="Sinapi",SUBSTITUTE(SUBSTITUTE(ORÇAMENTO.Codigo,"/00","/"),"/0","/"),ORÇAMENTO.Codigo)</definedName>
    <definedName name="ORÇAMENTO.Codigo" hidden="1">[1]ORÇAMENTO!$Q1</definedName>
    <definedName name="ORÇAMENTO.CustoUnitario" hidden="1">ROUND([1]ORÇAMENTO!$U1,15-13*[1]ORÇAMENTO!$AF$8)</definedName>
    <definedName name="ORÇAMENTO.Descricao" hidden="1">[1]ORÇAMENTO!$R1</definedName>
    <definedName name="ORÇAMENTO.Fonte" hidden="1">[1]ORÇAMENTO!$P1</definedName>
    <definedName name="ORÇAMENTO.ListaCrono" hidden="1">OFFSET([1]ORÇAMENTO!$AD$15,1,0):OFFSET([1]ORÇAMENTO!$AD$123,-1,0)</definedName>
    <definedName name="ORÇAMENTO.MáximoListaCrono" localSheetId="1" hidden="1">MAX(ORÇAMENTO.ListaCrono)</definedName>
    <definedName name="ORÇAMENTO.MáximoListaCrono" hidden="1">MAX(ORÇAMENTO.ListaCrono)</definedName>
    <definedName name="ORÇAMENTO.Nivel" hidden="1">[1]ORÇAMENTO!$M1</definedName>
    <definedName name="ORÇAMENTO.OpcaoBDI" hidden="1">[1]ORÇAMENTO!$V1</definedName>
    <definedName name="ORÇAMENTO.PasteFormat1" hidden="1">OFFSET([1]ORÇAMENTO!$P$15,1,0):OFFSET([1]ORÇAMENTO!$S$123,-1,0)</definedName>
    <definedName name="ORÇAMENTO.PasteFormat2" hidden="1">OFFSET([1]ORÇAMENTO!$U$15,1,0):OFFSET([1]ORÇAMENTO!$V$123,-1,0)</definedName>
    <definedName name="ORÇAMENTO.PrecoUnitarioLicitado" hidden="1">[1]ORÇAMENTO!$AL1</definedName>
    <definedName name="ORÇAMENTO.RangeQuant" hidden="1">OFFSET([1]ORÇAMENTO!$T$15,1,0):OFFSET([1]ORÇAMENTO!$T$123,-1,0)</definedName>
    <definedName name="ORÇAMENTO.SumCPMANUAL" hidden="1">SUMIF([1]ORÇAMENTO!$Z$15:$Z$123,"CP",[1]ORÇAMENTO!$AA$15:$AA$123)</definedName>
    <definedName name="ORÇAMENTO.SumINVMANUAL" hidden="1">SUMIF([1]ORÇAMENTO!$Z$15:$Z$123,"RP",[1]ORÇAMENTO!$X$15:$X$123)+SUMIF([1]ORÇAMENTO!$Z$15:$Z$123,"CP",[1]ORÇAMENTO!$X$15:$X$123)+SUMIF([1]ORÇAMENTO!$Z$15:$Z$123,"OU",[1]ORÇAMENTO!$X$15:$X$123)</definedName>
    <definedName name="ORÇAMENTO.SumOUTROSMANUAL" hidden="1">SUMIF([1]ORÇAMENTO!$Z$15:$Z$123,"OU",[1]ORÇAMENTO!$AB$15:$AB$123)</definedName>
    <definedName name="ORÇAMENTO.SumREPASSEMANUAL" localSheetId="1" hidden="1">ORÇAMENTO.SumINVMANUAL-ORÇAMENTO.SumCPMANUAL-ORÇAMENTO.SumOUTROSMANUAL</definedName>
    <definedName name="ORÇAMENTO.SumREPASSEMANUAL" hidden="1">ORÇAMENTO.SumINVMANUAL-ORÇAMENTO.SumCPMANUAL-ORÇAMENTO.SumOUTROSMANUAL</definedName>
    <definedName name="ORÇAMENTO.Unidade" hidden="1">[1]ORÇAMENTO!$S1</definedName>
    <definedName name="PLE.firstrow" hidden="1">[1]PLE!$15:$15</definedName>
    <definedName name="PLE.lastrow" hidden="1">[1]PLE!$34:$34</definedName>
    <definedName name="PLE.Medicao" hidden="1">[1]PLE!$J$9</definedName>
    <definedName name="PLE.ValorDoEvento" hidden="1">SUMIF([1]CÁLCULO!$M$15:$M$123,[1]PLE!$B1,OFFSET([1]CÁLCULO!$AA$15:$AA$123,0,[1]PLE!A$12))</definedName>
    <definedName name="PO.ValoresBDI" hidden="1">OFFSET([1]ORÇAMENTO!$AH$15,1,0):OFFSET([1]ORÇAMENTO!$AH$123,-1,0)</definedName>
    <definedName name="QCI.CPManual" hidden="1">ROUND([1]QCI!$W1,2)</definedName>
    <definedName name="QCI.DescManual" hidden="1">[1]QCI!$R1</definedName>
    <definedName name="QCI.Divisao" hidden="1">[1]QCI!$V1</definedName>
    <definedName name="QCI.ExisteManual" hidden="1">(COUNTIF([1]QCI!$B$13:$B$24,"Manual")+COUNTIF([1]QCI!$B$13:$B$24,"SemiAuto"))&gt;0</definedName>
    <definedName name="QCI.InvManual" hidden="1">ROUND([1]QCI!$U1,2)</definedName>
    <definedName name="QCI.ItemInvestimento" hidden="1">OFFSET([1]DADOS!$J$2,1,0,COUNTA([1]DADOS!$J:$J)-1,1)</definedName>
    <definedName name="QCI.LoteManual" hidden="1">[1]QCI!$T1</definedName>
    <definedName name="QCI.MaxCPManual" hidden="1">[1]QCI!$O1-[1]QCI!$X1</definedName>
    <definedName name="QCI.MaxOUManual" hidden="1">[1]QCI!$O1-[1]QCI!$W1</definedName>
    <definedName name="QCI.OutrosManual" hidden="1">ROUND([1]QCI!$X1,2)</definedName>
    <definedName name="QCI.SubItemInvestimento" hidden="1">OFFSET([1]DADOS!$A$2,1,MATCH([1]QCI!$E1,[1]DADOS!$2:$2,0)-1,INDEX([1]DADOS!$2:$2,MATCH([1]QCI!$E1,[1]DADOS!$2:$2,0)+1))</definedName>
    <definedName name="QCI.SumCPMANUAL" hidden="1">SUMIF([1]QCI!$B$13:$B$24,"Manual",[1]QCI!$AA$13:$AA$24)</definedName>
    <definedName name="QCI.SumINVMANUAL" hidden="1">SUMIF([1]QCI!$B$13:$B$24,"Manual",[1]QCI!$O$13:$O$24)</definedName>
    <definedName name="QCI.SumOUTROSMANUAL" hidden="1">SUMIF([1]QCI!$B$13:$B$24,"Manual",[1]QCI!$AB$13:$AB$24)</definedName>
    <definedName name="QCI.SumREPASSEMANUAL" localSheetId="1" hidden="1">QCI.SumINVMANUAL-QCI.CPManual-QCI.OutrosManual</definedName>
    <definedName name="QCI.SumREPASSEMANUAL" hidden="1">QCI.SumINVMANUAL-QCI.CPManual-QCI.OutrosManual</definedName>
    <definedName name="REFERENCIA.Descricao" localSheetId="1" hidden="1">IF(ISNUMBER([1]ORÇAMENTO!$AF1),OFFSET(INDIRECT(ORÇAMENTO.BancoRef),[1]ORÇAMENTO!$AF1-1,3,1),[1]ORÇAMENTO!$AF1)</definedName>
    <definedName name="REFERENCIA.Descricao" hidden="1">IF(ISNUMBER([1]ORÇAMENTO!$AF1),OFFSET(INDIRECT(ORÇAMENTO.BancoRef),[1]ORÇAMENTO!$AF1-1,3,1),[1]ORÇAMENTO!$AF1)</definedName>
    <definedName name="REFERENCIA.Desonerado" localSheetId="1" hidden="1">IF(ISNUMBER([1]ORÇAMENTO!$AF1),VALUE(OFFSET(INDIRECT(ORÇAMENTO.BancoRef),[1]ORÇAMENTO!$AF1-1,5,1)),0)</definedName>
    <definedName name="REFERENCIA.Desonerado" hidden="1">IF(ISNUMBER([1]ORÇAMENTO!$AF1),VALUE(OFFSET(INDIRECT(ORÇAMENTO.BancoRef),[1]ORÇAMENTO!$AF1-1,5,1)),0)</definedName>
    <definedName name="REFERENCIA.NaoDesonerado" localSheetId="1" hidden="1">IF(ISNUMBER([1]ORÇAMENTO!$AF1),VALUE(OFFSET(INDIRECT(ORÇAMENTO.BancoRef),[1]ORÇAMENTO!$AF1-1,6,1)),0)</definedName>
    <definedName name="REFERENCIA.NaoDesonerado" hidden="1">IF(ISNUMBER([1]ORÇAMENTO!$AF1),VALUE(OFFSET(INDIRECT(ORÇAMENTO.BancoRef),[1]ORÇAMENTO!$AF1-1,6,1)),0)</definedName>
    <definedName name="REFERENCIA.Unidade" localSheetId="1" hidden="1">IF(ISNUMBER([1]ORÇAMENTO!$AF1),OFFSET(INDIRECT(ORÇAMENTO.BancoRef),[1]ORÇAMENTO!$AF1-1,4,1),"-")</definedName>
    <definedName name="REFERENCIA.Unidade" hidden="1">IF(ISNUMBER([1]ORÇAMENTO!$AF1),OFFSET(INDIRECT(ORÇAMENTO.BancoRef),[1]ORÇAMENTO!$AF1-1,4,1),"-")</definedName>
    <definedName name="RegimeExecucao" localSheetId="1" hidden="1">IF(OR(Import.RegimeExecução="",Import.RegimeExecução="Empreitada por Preço Global",Import.RegimeExecução="Empreitada Integral"),"Global","Unitário")</definedName>
    <definedName name="RegimeExecucao" hidden="1">IF(OR(Import.RegimeExecução="",Import.RegimeExecução="Empreitada por Preço Global",Import.RegimeExecução="Empreitada Integral"),"Global","Unitário")</definedName>
    <definedName name="RRE.MaxCPAcum" hidden="1">[1]RRE!$AD$26</definedName>
    <definedName name="RRE.MaxCPAnt" hidden="1">[1]RRE!$AC$26</definedName>
    <definedName name="RRE.MaxOUAcum" hidden="1">[1]RRE!$AD$27</definedName>
    <definedName name="RRE.MaxOUAnt" hidden="1">[1]RRE!$AC$27</definedName>
    <definedName name="RRE.Numero" hidden="1">OFFSET([1]RRE!$O$7,0,1)</definedName>
    <definedName name="RRE.VIMeta" hidden="1">[1]RRE!$L1</definedName>
    <definedName name="SENHAGT" hidden="1">"PM3CAIXA"</definedName>
    <definedName name="SomaAgrup" hidden="1">SUMIF(OFFSET([1]ORÇAMENTO!$C1,1,0,[1]ORÇAMENTO!$D1),"S",OFFSET([1]ORÇAMENTO!A1,1,0,[1]ORÇAMENTO!$D1))</definedName>
    <definedName name="SomaAgrupBM" hidden="1">SUMIF(OFFSET([1]BM!$A1,1,0,[1]BM!$B1),"S",OFFSET([1]BM!A1,1,0,[1]BM!$B1))</definedName>
    <definedName name="TIPOORCAMENTO" hidden="1">IF(VALUE([1]MENU!$O$3)=2,"Licitado","Proposto")</definedName>
    <definedName name="_xlnm.Print_Titles" localSheetId="2">'DMT''S'!$1:$1</definedName>
    <definedName name="Versao" hidden="1">[1]MENU!$J$2</definedName>
    <definedName name="VTOTAL1" hidden="1">ROUND([1]ORÇAMENTO!$T1*[1]ORÇAMENTO!$W1,15-13*[1]ORÇAMENTO!$AF$11)</definedName>
    <definedName name="VTOTALBM" localSheetId="1" hidden="1">IF([1]BM!$I1=0,0,CHOOSE(MATCH(CONTEXTOS!RegimeExecucao,{"Global","Unitário"},0),ROUND(ROUND([1]BM!XFB1,15-13*[1]BM!$A$9)/100*[1]BM!$I1,15-13*[1]ORÇAMENTO!$AF$11),ROUND(ROUND([1]BM!XFB1,15-13*[1]BM!$A$9)*ROUND([1]BM!$H1,15-13*[1]ORÇAMENTO!$AF$10),15-13*[1]ORÇAMENTO!$AF$11)))</definedName>
    <definedName name="VTOTALBM" hidden="1">IF([1]BM!$I1=0,0,CHOOSE(MATCH(RegimeExecucao,{"Global","Unitário"},0),ROUND(ROUND([1]BM!XFB1,15-13*[1]BM!$A$9)/100*[1]BM!$I1,15-13*[1]ORÇAMENTO!$AF$11),ROUND(ROUND([1]BM!XFB1,15-13*[1]BM!$A$9)*ROUND([1]BM!$H1,15-13*[1]ORÇAMENTO!$AF$10),15-13*[1]ORÇAMENTO!$AF$11)))</definedName>
  </definedNames>
  <calcPr calcId="152511"/>
</workbook>
</file>

<file path=xl/calcChain.xml><?xml version="1.0" encoding="utf-8"?>
<calcChain xmlns="http://schemas.openxmlformats.org/spreadsheetml/2006/main">
  <c r="G23" i="17" l="1"/>
  <c r="N23" i="17"/>
  <c r="N24" i="17" s="1"/>
  <c r="M22" i="17"/>
  <c r="G163" i="17"/>
  <c r="G158" i="17"/>
  <c r="G151" i="17"/>
  <c r="G146" i="17"/>
  <c r="G141" i="17"/>
  <c r="G134" i="17"/>
  <c r="G129" i="17"/>
  <c r="N18" i="17"/>
  <c r="M18" i="17"/>
  <c r="N17" i="17"/>
  <c r="M17" i="17"/>
  <c r="N19" i="17" l="1"/>
  <c r="G77" i="17" l="1"/>
  <c r="G76" i="17"/>
  <c r="M75" i="17"/>
  <c r="J71" i="17"/>
  <c r="G71" i="17"/>
  <c r="J70" i="17"/>
  <c r="G70" i="17"/>
  <c r="M69" i="17"/>
  <c r="M65" i="17"/>
  <c r="L65" i="17"/>
  <c r="K65" i="17"/>
  <c r="J65" i="17"/>
  <c r="G65" i="17"/>
  <c r="M64" i="17"/>
  <c r="L64" i="17"/>
  <c r="K64" i="17"/>
  <c r="J64" i="17"/>
  <c r="G64" i="17"/>
  <c r="M63" i="17"/>
  <c r="N59" i="17"/>
  <c r="I59" i="17"/>
  <c r="I65" i="17" s="1"/>
  <c r="G59" i="17"/>
  <c r="N58" i="17"/>
  <c r="I58" i="17"/>
  <c r="I64" i="17" s="1"/>
  <c r="G58" i="17"/>
  <c r="M57" i="17"/>
  <c r="G109" i="17"/>
  <c r="G108" i="17"/>
  <c r="M107" i="17"/>
  <c r="J97" i="17"/>
  <c r="J96" i="17"/>
  <c r="J45" i="17"/>
  <c r="J44" i="17"/>
  <c r="K163" i="17"/>
  <c r="J163" i="17"/>
  <c r="J168" i="17"/>
  <c r="I168" i="17"/>
  <c r="M167" i="17"/>
  <c r="M162" i="17"/>
  <c r="M157" i="17"/>
  <c r="N169" i="17"/>
  <c r="K151" i="17"/>
  <c r="M150" i="17"/>
  <c r="M145" i="17"/>
  <c r="M140" i="17"/>
  <c r="N168" i="17" l="1"/>
  <c r="N170" i="17" s="1"/>
  <c r="N65" i="17"/>
  <c r="I71" i="17" s="1"/>
  <c r="N71" i="17" s="1"/>
  <c r="N60" i="17"/>
  <c r="N64" i="17"/>
  <c r="N66" i="17" s="1"/>
  <c r="I77" i="17" l="1"/>
  <c r="N77" i="17" s="1"/>
  <c r="I70" i="17"/>
  <c r="N70" i="17" s="1"/>
  <c r="N72" i="17" s="1"/>
  <c r="I76" i="17" l="1"/>
  <c r="N76" i="17" s="1"/>
  <c r="N78" i="17" s="1"/>
  <c r="K134" i="17"/>
  <c r="G117" i="17"/>
  <c r="G116" i="17"/>
  <c r="G103" i="17"/>
  <c r="G102" i="17"/>
  <c r="G97" i="17"/>
  <c r="G96" i="17"/>
  <c r="G91" i="17"/>
  <c r="G90" i="17"/>
  <c r="G85" i="17"/>
  <c r="G84" i="17"/>
  <c r="M95" i="17"/>
  <c r="J90" i="17"/>
  <c r="J116" i="17" s="1"/>
  <c r="I85" i="17"/>
  <c r="I117" i="17" s="1"/>
  <c r="I84" i="17"/>
  <c r="I116" i="17" s="1"/>
  <c r="J39" i="17"/>
  <c r="K39" i="17"/>
  <c r="L39" i="17"/>
  <c r="M39" i="17"/>
  <c r="M38" i="17"/>
  <c r="L38" i="17"/>
  <c r="K38" i="17"/>
  <c r="J38" i="17"/>
  <c r="G51" i="17"/>
  <c r="G50" i="17"/>
  <c r="G45" i="17"/>
  <c r="G44" i="17"/>
  <c r="G39" i="17"/>
  <c r="G38" i="17"/>
  <c r="G33" i="17"/>
  <c r="G32" i="17"/>
  <c r="N33" i="17"/>
  <c r="N32" i="17"/>
  <c r="I33" i="17"/>
  <c r="I39" i="17" s="1"/>
  <c r="I32" i="17"/>
  <c r="I38" i="17" s="1"/>
  <c r="N186" i="17"/>
  <c r="N187" i="17" s="1"/>
  <c r="M185" i="17"/>
  <c r="N181" i="17"/>
  <c r="N182" i="17" s="1"/>
  <c r="M180" i="17"/>
  <c r="E179" i="17"/>
  <c r="E184" i="17" s="1"/>
  <c r="N176" i="17"/>
  <c r="N177" i="17" s="1"/>
  <c r="M175" i="17"/>
  <c r="E161" i="17"/>
  <c r="E166" i="17" s="1"/>
  <c r="M115" i="17"/>
  <c r="M101" i="17"/>
  <c r="M89" i="17"/>
  <c r="M83" i="17"/>
  <c r="M49" i="17"/>
  <c r="N39" i="17" l="1"/>
  <c r="I45" i="17" s="1"/>
  <c r="N45" i="17" s="1"/>
  <c r="I91" i="17"/>
  <c r="N85" i="17"/>
  <c r="I103" i="17" s="1"/>
  <c r="N103" i="17" s="1"/>
  <c r="J91" i="17"/>
  <c r="J117" i="17" s="1"/>
  <c r="N117" i="17" s="1"/>
  <c r="N84" i="17"/>
  <c r="I102" i="17" s="1"/>
  <c r="N102" i="17" s="1"/>
  <c r="I90" i="17"/>
  <c r="N90" i="17" s="1"/>
  <c r="I96" i="17" s="1"/>
  <c r="N38" i="17"/>
  <c r="I51" i="17"/>
  <c r="N51" i="17" s="1"/>
  <c r="N124" i="17"/>
  <c r="I129" i="17"/>
  <c r="N116" i="17"/>
  <c r="N86" i="17" l="1"/>
  <c r="N104" i="17"/>
  <c r="N91" i="17"/>
  <c r="N92" i="17" s="1"/>
  <c r="I108" i="17"/>
  <c r="N108" i="17" s="1"/>
  <c r="N96" i="17"/>
  <c r="I44" i="17"/>
  <c r="N40" i="17"/>
  <c r="N118" i="17"/>
  <c r="N129" i="17"/>
  <c r="N130" i="17" s="1"/>
  <c r="I134" i="17"/>
  <c r="I97" i="17" l="1"/>
  <c r="N97" i="17" s="1"/>
  <c r="N98" i="17" s="1"/>
  <c r="I109" i="17"/>
  <c r="N109" i="17" s="1"/>
  <c r="N110" i="17" s="1"/>
  <c r="N44" i="17"/>
  <c r="I50" i="17"/>
  <c r="N50" i="17" s="1"/>
  <c r="N52" i="17" s="1"/>
  <c r="I141" i="17"/>
  <c r="N134" i="17"/>
  <c r="N135" i="17" s="1"/>
  <c r="N141" i="17" l="1"/>
  <c r="N142" i="17" s="1"/>
  <c r="I146" i="17"/>
  <c r="I151" i="17" l="1"/>
  <c r="N146" i="17"/>
  <c r="N147" i="17" s="1"/>
  <c r="M133" i="17"/>
  <c r="M128" i="17"/>
  <c r="I158" i="17" l="1"/>
  <c r="N151" i="17"/>
  <c r="N152" i="17" s="1"/>
  <c r="E144" i="17"/>
  <c r="E149" i="17" s="1"/>
  <c r="I163" i="17" l="1"/>
  <c r="N163" i="17" s="1"/>
  <c r="N164" i="17" s="1"/>
  <c r="N158" i="17"/>
  <c r="N159" i="17" s="1"/>
  <c r="E127" i="17"/>
  <c r="E132" i="17" s="1"/>
  <c r="N125" i="17"/>
  <c r="M123" i="17"/>
  <c r="N12" i="17"/>
  <c r="M43" i="17"/>
  <c r="M37" i="17"/>
  <c r="M31" i="17"/>
  <c r="M11" i="17"/>
  <c r="E36" i="17"/>
  <c r="C26" i="17"/>
  <c r="C120" i="17" s="1"/>
  <c r="C137" i="17" s="1"/>
  <c r="C154" i="17" s="1"/>
  <c r="C172" i="17" s="1"/>
  <c r="E15" i="17"/>
  <c r="E21" i="17" s="1"/>
  <c r="B6" i="17"/>
  <c r="B8" i="17" s="1"/>
  <c r="E42" i="17" l="1"/>
  <c r="E48" i="17" s="1"/>
  <c r="B26" i="17"/>
  <c r="D8" i="17"/>
  <c r="D10" i="17" s="1"/>
  <c r="E56" i="17" l="1"/>
  <c r="E62" i="17" s="1"/>
  <c r="E68" i="17" s="1"/>
  <c r="E74" i="17" s="1"/>
  <c r="E82" i="17" s="1"/>
  <c r="E88" i="17" s="1"/>
  <c r="E94" i="17" s="1"/>
  <c r="E100" i="17" s="1"/>
  <c r="E106" i="17" s="1"/>
  <c r="E114" i="17" s="1"/>
  <c r="D26" i="17"/>
  <c r="F26" i="17" s="1"/>
  <c r="B120" i="17"/>
  <c r="D15" i="17"/>
  <c r="F10" i="17"/>
  <c r="D30" i="17" l="1"/>
  <c r="F30" i="17" s="1"/>
  <c r="F15" i="17"/>
  <c r="D21" i="17"/>
  <c r="F21" i="17" s="1"/>
  <c r="B137" i="17"/>
  <c r="D120" i="17"/>
  <c r="D137" i="17" l="1"/>
  <c r="B154" i="17"/>
  <c r="D36" i="17"/>
  <c r="D42" i="17" s="1"/>
  <c r="D139" i="17"/>
  <c r="F137" i="17"/>
  <c r="D122" i="17"/>
  <c r="F120" i="17"/>
  <c r="B172" i="17" l="1"/>
  <c r="D172" i="17" s="1"/>
  <c r="D154" i="17"/>
  <c r="F42" i="17"/>
  <c r="D48" i="17"/>
  <c r="D56" i="17" s="1"/>
  <c r="F36" i="17"/>
  <c r="D127" i="17"/>
  <c r="F122" i="17"/>
  <c r="F139" i="17"/>
  <c r="D144" i="17"/>
  <c r="N46" i="17"/>
  <c r="F56" i="17" l="1"/>
  <c r="D62" i="17"/>
  <c r="D156" i="17"/>
  <c r="F154" i="17"/>
  <c r="D174" i="17"/>
  <c r="F172" i="17"/>
  <c r="F48" i="17"/>
  <c r="D149" i="17"/>
  <c r="F149" i="17" s="1"/>
  <c r="F144" i="17"/>
  <c r="D132" i="17"/>
  <c r="F132" i="17" s="1"/>
  <c r="F127" i="17"/>
  <c r="N34" i="17"/>
  <c r="F62" i="17" l="1"/>
  <c r="D68" i="17"/>
  <c r="F156" i="17"/>
  <c r="D161" i="17"/>
  <c r="D179" i="17"/>
  <c r="F174" i="17"/>
  <c r="F8" i="17"/>
  <c r="F68" i="17" l="1"/>
  <c r="D74" i="17"/>
  <c r="D184" i="17"/>
  <c r="F184" i="17" s="1"/>
  <c r="F179" i="17"/>
  <c r="D166" i="17"/>
  <c r="F166" i="17" s="1"/>
  <c r="F161" i="17"/>
  <c r="N13" i="17"/>
  <c r="O4" i="17"/>
  <c r="F74" i="17" l="1"/>
  <c r="D82" i="17"/>
  <c r="I8" i="6"/>
  <c r="I9" i="6"/>
  <c r="I10" i="6"/>
  <c r="I11" i="6"/>
  <c r="I12" i="6"/>
  <c r="I13" i="6"/>
  <c r="I20" i="6"/>
  <c r="I19" i="6"/>
  <c r="I7" i="6"/>
  <c r="I16" i="5"/>
  <c r="I17" i="5" s="1"/>
  <c r="F82" i="17" l="1"/>
  <c r="D88" i="17"/>
  <c r="I14" i="6"/>
  <c r="I21" i="6"/>
  <c r="I23" i="6" s="1"/>
  <c r="I16" i="6"/>
  <c r="I10" i="5"/>
  <c r="I11" i="5" s="1"/>
  <c r="I4" i="5"/>
  <c r="I5" i="5" s="1"/>
  <c r="F88" i="17" l="1"/>
  <c r="D94" i="17"/>
  <c r="I25" i="6"/>
  <c r="D100" i="17" l="1"/>
  <c r="F94" i="17"/>
  <c r="D106" i="17" l="1"/>
  <c r="F100" i="17"/>
  <c r="F106" i="17" l="1"/>
  <c r="D114" i="17"/>
  <c r="F114" i="17" s="1"/>
</calcChain>
</file>

<file path=xl/sharedStrings.xml><?xml version="1.0" encoding="utf-8"?>
<sst xmlns="http://schemas.openxmlformats.org/spreadsheetml/2006/main" count="502" uniqueCount="186">
  <si>
    <t>LOCAL:</t>
  </si>
  <si>
    <t>CÓDIGO:</t>
  </si>
  <si>
    <t>Repet.</t>
  </si>
  <si>
    <t>OBS:</t>
  </si>
  <si>
    <t>TOTAL</t>
  </si>
  <si>
    <t xml:space="preserve">DESCRIÇÃO: </t>
  </si>
  <si>
    <t>DESCRIÇÃO</t>
  </si>
  <si>
    <t>OBRA:</t>
  </si>
  <si>
    <t>Área Total (m²)</t>
  </si>
  <si>
    <t>Área (m²)</t>
  </si>
  <si>
    <t>LOCALIZAÇÃO</t>
  </si>
  <si>
    <t>Área  (m²)</t>
  </si>
  <si>
    <t>Área total  (m²)</t>
  </si>
  <si>
    <t>ÁREA CONFORME PROJETO ARQUITETÔNICO</t>
  </si>
  <si>
    <t>1.7.1</t>
  </si>
  <si>
    <t>ESTRUTURA METÁLICA</t>
  </si>
  <si>
    <t>PINTURA COM TINTA ALQUÍDICA DE ACABAMENTO (ESMALTE SINTÉTICO ACETINADO) PULVERIZADA SOBRE PERFIL METÁLICO EXECUTADO EM FÁBRICA (POR DEMÃO). AF_01/2020_P</t>
  </si>
  <si>
    <t>DUAS DEMÃO</t>
  </si>
  <si>
    <t>FORNECIMENTO DE ESTRUTURA METÁLICA EM PERFIL LAMINADO, INCLUSIVE FABRICAÇÃO, TRANSPORTE, MONTAGEM E APLICAÇÃO DE FUNDO PREPARADOR ANTICORROSIVO EM SUPERFÍCIE METÁLICA, UMA (1) DEMÃO</t>
  </si>
  <si>
    <t>kg</t>
  </si>
  <si>
    <t>Kg</t>
  </si>
  <si>
    <t>COBERTURA EM TELHA METÁLICA GALVANIZADA TRAPEZOIDAL, TIPO SIMPLES, ESP. 0,50MM, ACABAMENTO NATURAL, INCLUSIVE ACESSÓRIOS PARA FIXAÇÃO, FORNECIMENTO E INSTALAÇÃO</t>
  </si>
  <si>
    <t>1.6.8</t>
  </si>
  <si>
    <t xml:space="preserve">                                                                  COMPOSIÇÃO DE PREÇO UNITÁRIO</t>
  </si>
  <si>
    <t>DESCRIÇÃO DO SERVIÇO</t>
  </si>
  <si>
    <t xml:space="preserve">DATA BASE: </t>
  </si>
  <si>
    <t xml:space="preserve">UNIDADE: </t>
  </si>
  <si>
    <t>M</t>
  </si>
  <si>
    <t xml:space="preserve">MATERIAL </t>
  </si>
  <si>
    <t>DISCRIMINAÇÃO</t>
  </si>
  <si>
    <t>UNIDADE</t>
  </si>
  <si>
    <t>QUANT.</t>
  </si>
  <si>
    <t>FONTE</t>
  </si>
  <si>
    <t>CODIGO</t>
  </si>
  <si>
    <t>P.UN. IMPR</t>
  </si>
  <si>
    <t>P.TOTAL</t>
  </si>
  <si>
    <t>UNID.</t>
  </si>
  <si>
    <t>SUB-TOTAL MATERIAIS</t>
  </si>
  <si>
    <t>TOTAL - R$</t>
  </si>
  <si>
    <t>MÃO DE OBRA</t>
  </si>
  <si>
    <t>COEFICIENTE</t>
  </si>
  <si>
    <t>H</t>
  </si>
  <si>
    <t>SUB-TOTAL MÃO DE OBRA</t>
  </si>
  <si>
    <t>TOTAL DO SERVIÇO - R$</t>
  </si>
  <si>
    <t>COMP-TANQUE INOX</t>
  </si>
  <si>
    <t>LAVATÓRIO EM AÇO INOX AISI 304, APOIADO EM ALVENARIA COM REVESTIMENTO CERÂMICO, NAS DUAS FACES, INCLUSIVE VÁLVULA DE ESCOAMENTO DE METAL NA COR CROMADA, SIFÃO DE METAL TIPO COPO NA COR CROMADA, FORNECIMENTO E INSTALAÇÃO</t>
  </si>
  <si>
    <t>UN.</t>
  </si>
  <si>
    <t>LAVATÓRIO INOX COLETIVO ( MATERIAL: AÇO INOX AISI 304/CHAPA: 22/ESPESSURA: 0,8MM/LARGURA: 41CM/ ALTURA: 39CM)</t>
  </si>
  <si>
    <t>ALVENARIA DE VEDAÇÃO COM TIJOLO CERÂMICO FURADO, ESP. 9CM, PARA REVESTIMENTO, INCLUSIVE ARGAMASSA PARA ASSENTAMENTO</t>
  </si>
  <si>
    <t>M2</t>
  </si>
  <si>
    <t>EMBOÇO COM ARGAMASSA, TRAÇO 1:6 (CIMENTO E AREIA), ESP. 20MM, APLICAÇÃO MANUAL, PREPARO MECÂNICO</t>
  </si>
  <si>
    <t>MATED-13068</t>
  </si>
  <si>
    <t>SETOP</t>
  </si>
  <si>
    <t>ED-48231</t>
  </si>
  <si>
    <t>ED-50727</t>
  </si>
  <si>
    <t>ED-50732</t>
  </si>
  <si>
    <t>ED-50321</t>
  </si>
  <si>
    <t>ED-50717</t>
  </si>
  <si>
    <t>ED-50335</t>
  </si>
  <si>
    <t>CHAPISCO COM ARGAMASSA, TRAÇO 1:3 (CIMENTO E AREIA), ESP. 5MM, APLICADO EM ALVENARIA/ESTRUTURA DE CONCRETO COM COLHER, PREPARO MECÂNICO</t>
  </si>
  <si>
    <t>INSTALAÇÃO DE SIFÃO DE METAL PARA PIA, TIPO COPO COM ACABAMENTO CROMADO, DIÂMETRO (1.1/2"X1.1/2" OU 2"), INCLUSIVE FORNECIMENTO</t>
  </si>
  <si>
    <t>REVESTIMENTO COM AZULEJO BRANCO (20X20CM), JUNTA A PRUMO, ASSENTAMENTO COM ARGAMASSA INDUSTRIALIZADA, INCLUSIVE REJUNTAMENTO</t>
  </si>
  <si>
    <t>VÁLVULA AMERICANA PIA INOX 1 1/2" X 3/4"</t>
  </si>
  <si>
    <t>PEDREIRO COM ENCARGOS COMPLEMENTARES</t>
  </si>
  <si>
    <t>SERVENTE COM ENCARGOS COMPLEMENTARES</t>
  </si>
  <si>
    <t>ED-50381</t>
  </si>
  <si>
    <t>ED-50367</t>
  </si>
  <si>
    <t>THAIS SARAIVA SOUSA ALMEIDA</t>
  </si>
  <si>
    <t>PREFEITURA MUNICIPAL DE BUENÓPOLIS  - MG</t>
  </si>
  <si>
    <t>ENGENHEIRA CIVIL - CREA 244.557 /D</t>
  </si>
  <si>
    <t>SETOP  - COM DESONERAÇÃO</t>
  </si>
  <si>
    <t>CONSTRUÇÃO DE BASE DESCENTRALIZADA DO SAMU DA CIDADE DE BUENÓPOLIS</t>
  </si>
  <si>
    <t>TERRAPLANAGEM</t>
  </si>
  <si>
    <t>MEMÓRIA DE CÁLCULO</t>
  </si>
  <si>
    <t>Código</t>
  </si>
  <si>
    <t>Descrição</t>
  </si>
  <si>
    <t>Localização</t>
  </si>
  <si>
    <t xml:space="preserve">DESCRIÇÃO:
</t>
  </si>
  <si>
    <t>PRAZO DE EXECUÇÃO:</t>
  </si>
  <si>
    <t>DATA:</t>
  </si>
  <si>
    <t>DMTs</t>
  </si>
  <si>
    <t>OBJETO</t>
  </si>
  <si>
    <t>DISTÂNCIA</t>
  </si>
  <si>
    <r>
      <t xml:space="preserve">DMT DA IMPRIMAÇÃO COM </t>
    </r>
    <r>
      <rPr>
        <sz val="8"/>
        <color indexed="10"/>
        <rFont val="Arial"/>
        <family val="2"/>
      </rPr>
      <t>CM30</t>
    </r>
  </si>
  <si>
    <t>REFINARIA BH ATÉ LOCAL DA OBRA</t>
  </si>
  <si>
    <r>
      <t xml:space="preserve">DMT DA PINTURA DE LIGAÇÃO COM </t>
    </r>
    <r>
      <rPr>
        <sz val="8"/>
        <color indexed="10"/>
        <rFont val="Arial"/>
        <family val="2"/>
      </rPr>
      <t>RR-2C</t>
    </r>
  </si>
  <si>
    <r>
      <t xml:space="preserve">DMT DO MAT. BETUMINOSO PARA EXECUÇÃO DA MASSA ASFÁLTICA </t>
    </r>
    <r>
      <rPr>
        <sz val="8"/>
        <color indexed="10"/>
        <rFont val="Arial"/>
        <family val="2"/>
      </rPr>
      <t>RL-1C</t>
    </r>
  </si>
  <si>
    <t>REFINARIA BH ATÉ USINA MONTES CLAROS</t>
  </si>
  <si>
    <t>USINA EM MONTES CLAROS ATÉ O LOCAL DA OBRA</t>
  </si>
  <si>
    <t>DMT DA JAZIDA ATÉ O LOCAL DA OBRA (LEITO PAVIMENTADO)</t>
  </si>
  <si>
    <t>DMT DA JAZIDA ATÉ O LOCAL DA OBRA (LEITO NÃO PAVIMENTADO)</t>
  </si>
  <si>
    <t>DMT DA AREIA ATÉ USINA EM MONTES CLAROS</t>
  </si>
  <si>
    <t>RECAPEAMENTO</t>
  </si>
  <si>
    <t>DMT DA BRITA ATÉ USINA EM MONTES CLAROS</t>
  </si>
  <si>
    <t xml:space="preserve">DMT DO BOTA - FORA </t>
  </si>
  <si>
    <t>BASE:</t>
  </si>
  <si>
    <t>RESPONSÁVEL TÉCNICO:</t>
  </si>
  <si>
    <t>RESPONSÁVEL LEGAL:</t>
  </si>
  <si>
    <t>LUCAS ALEXANDRE GOMES VELOSO</t>
  </si>
  <si>
    <t>ENGENHEIRO CIVIL - CREA 373.195/D</t>
  </si>
  <si>
    <t>PREFEITO MUNICIPAL DE CIDADE - MG</t>
  </si>
  <si>
    <t>MEDIDAS</t>
  </si>
  <si>
    <t>MEDIDAS TOTAIS</t>
  </si>
  <si>
    <t>Perímetro (m)</t>
  </si>
  <si>
    <t>Perímetro Total (m)</t>
  </si>
  <si>
    <t>Comprimento (m)</t>
  </si>
  <si>
    <t>Comprim. Total (m)</t>
  </si>
  <si>
    <t>Espessura (m)</t>
  </si>
  <si>
    <t>Espessura Total (m)</t>
  </si>
  <si>
    <t>Altura (m)</t>
  </si>
  <si>
    <t>Altura Total (m)</t>
  </si>
  <si>
    <t>Largura (m)</t>
  </si>
  <si>
    <t>Largura Total (m)</t>
  </si>
  <si>
    <t>Volume (m³)</t>
  </si>
  <si>
    <t>Volume Total (m³)</t>
  </si>
  <si>
    <t>Unidade (un)</t>
  </si>
  <si>
    <t>Unidade Total (un)</t>
  </si>
  <si>
    <t>Peso (Kg)</t>
  </si>
  <si>
    <t>Peso Total (Kg)</t>
  </si>
  <si>
    <t>DMT (Km)</t>
  </si>
  <si>
    <t>Transporte (TxKm)</t>
  </si>
  <si>
    <t>Comp. (m) (+0,10 para cada lado)</t>
  </si>
  <si>
    <t>Larg. (+0,10 para cada lado)</t>
  </si>
  <si>
    <t>Alt. (+ 0,05 do lastro)</t>
  </si>
  <si>
    <t>Concreto (m³)</t>
  </si>
  <si>
    <t>Escavação (m³)</t>
  </si>
  <si>
    <t>Lastro (m³)</t>
  </si>
  <si>
    <t>Número de lados</t>
  </si>
  <si>
    <t>Circunferência (m)</t>
  </si>
  <si>
    <t>Reaterro (m³)</t>
  </si>
  <si>
    <t>Mês (Tempo)</t>
  </si>
  <si>
    <t>Mês Total (Tempo)</t>
  </si>
  <si>
    <t>60 DIAS</t>
  </si>
  <si>
    <t>SERVIÇOS PRELIMINARES</t>
  </si>
  <si>
    <t>PROJETO DE REFORMA</t>
  </si>
  <si>
    <t>FORNECIMENTO E INSTALAÇÃO DE PLACA DE OBRA COM CHAPA GALVANIZADA E ESTRUTURA DE MADEIRA. AF_03/2022_PS</t>
  </si>
  <si>
    <t xml:space="preserve">ADMINISTRAÇÃO LOCAL </t>
  </si>
  <si>
    <t>ESCAVAÇÃO HORIZONTAL EM SOLO DE 1A CATEGORIA COM TRATOR DE ESTEIRAS (170HP/LÂMINA: 5,20M3). AF_07/2020</t>
  </si>
  <si>
    <t>CARGA, MANOBRA E DESCARGA DE SOLOS E MATERIAIS GRANULARES EM CAMINHÃO BASCULANTE 18 M³ - CARGA COM ESCAVADEIRA HIDRÁULICA (CAÇAMBA DE 1,20 M³ / 155 HP) E DESCARGA LIVRE (UNIDADE: M3). AF_07/2020</t>
  </si>
  <si>
    <t>REGULARIZAÇÃO E COMPACTAÇÃO DE SUBLEITO DE SOLO PREDOMINANTEMENTE ARGILOSO. AF_11/2019</t>
  </si>
  <si>
    <t>Jazida</t>
  </si>
  <si>
    <t>TRANSPORTE COM CAMINHÃO BASCULANTE DE 14 M³, EM VIA URBANA EM REVESTIMENTO PRIMÁRIO (UNIDADE: M3XKM). AF_07/2020 ( JAZIDA)</t>
  </si>
  <si>
    <t>CASCALHO DE CAVA</t>
  </si>
  <si>
    <t>EXECUÇÃO E COMPACTAÇÃO DE BASE E OU SUB BASE PARA PAVIMENTAÇÃO DE SOLOS DE COMPORTAMENTO LATERÍTICO (ARENOSO) - EXCLUSIVE SOLO, ESCAVAÇÃO, CARGA E TRANSPORTE. AF_11/2019</t>
  </si>
  <si>
    <t>BASE</t>
  </si>
  <si>
    <t>JAZIDA</t>
  </si>
  <si>
    <t>IMPRIMAÇÃO</t>
  </si>
  <si>
    <t>Imprimação (Execução e fornecimento do material betuminoso, exclusive transporte do material betuminoso)</t>
  </si>
  <si>
    <t>PINTURA DE LIGAÇÃO</t>
  </si>
  <si>
    <t xml:space="preserve">CAPA ASFÁLTICA </t>
  </si>
  <si>
    <t>GUIA MEIO-FIO E SARJETA</t>
  </si>
  <si>
    <t>Pintura de ligação (Execução e fornecimento do material betuminoso, exclusive transporte do material betuminoso)</t>
  </si>
  <si>
    <t>TRANSPORTE COM CAMINHÃO TANQUE DE TRANSPORTE DE MATERIAL ASFÁLTICO DE 30000 L, EM VIA URBANA PAVIMENTADA, DMT ATÉ 30KM (UNIDADE: TXKM). AF_07/2020 ( RR-2C)</t>
  </si>
  <si>
    <t>TRANSPORTE COM CAMINHÃO TANQUE DE TRANSPORTE DE MATERIAL ASFÁLTICO DE 30000 L, EM VIA URBANA PAVIMENTADA, ADICIONAL PARA DMT EXCEDENTE A 30 KM (UNIDADE: TXKM). AF_07/2020 (RR-2C)</t>
  </si>
  <si>
    <t>EXECUÇÃO DE PAVIMENTO COM APLICAÇÃO DE CONCRETO ASFÁLTICO,CAMADA DE ROLAMENTO - EXCLUSIVE CARGA E TRANSPORTE. AF_11/2019</t>
  </si>
  <si>
    <t>Transporte de Concreto Betuminoso Usinado a Quente. Distância média de transporte &gt; 50,00 km (volume compactado) (CBUQ)</t>
  </si>
  <si>
    <t>ASSENTAMENTO DE GUIA (MEIO-FIO) EM TRECHO RETO, CONFECCIONADA EM CONCRETO PRÉ-FABRICADO, DIMENSÕES 100X15X13X30 CM (COMPRIMENTO X BASE INFERIOR X BASE SUPERIOR X ALTURA), PARA VIAS URBANAS (USO VIÁRIO). AF_06/2016</t>
  </si>
  <si>
    <t>EXECUÇÃO DE SARJETA DE CONCRETO USINADO, MOLDADA IN LOCO EM TRECHO RETO, 30 CM BASE X 10 CM ALTURA. AF_06/2016</t>
  </si>
  <si>
    <t>Avenida Paulo Ivo</t>
  </si>
  <si>
    <t>Engenheiro civil</t>
  </si>
  <si>
    <t>Mestre de obras</t>
  </si>
  <si>
    <t>Largura aproximada da via. Área retirada do projeto.</t>
  </si>
  <si>
    <t>TRANSPORTE COM CAMINHÃO BASCULANTE DE 14 M³, EM VIA URBANA EM REVESTIMENTO PRIMÁRIO (UNIDADE: M3XKM). AF_07/2020</t>
  </si>
  <si>
    <t>Bota-fora</t>
  </si>
  <si>
    <t>Transporte (m³xKm)</t>
  </si>
  <si>
    <t>Escavação do material na jazida</t>
  </si>
  <si>
    <t>Manejo do material na jazida</t>
  </si>
  <si>
    <t>Transporte do material da jazida até a obra</t>
  </si>
  <si>
    <t>Coef. CM-30 (T/m²)</t>
  </si>
  <si>
    <t>Coef. RR-2C (T/m²)</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</si>
  <si>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</si>
  <si>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</si>
  <si>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CM-30</t>
  </si>
  <si>
    <t>RR-2C</t>
  </si>
  <si>
    <r>
      <t>DMT DO CBUQ</t>
    </r>
    <r>
      <rPr>
        <sz val="8"/>
        <color indexed="10"/>
        <rFont val="Arial"/>
        <family val="2"/>
      </rPr>
      <t xml:space="preserve"> </t>
    </r>
  </si>
  <si>
    <t>AVENIDAS PAULO IVO E NEWTON GONÇALVES, BAIRRO CENTRO</t>
  </si>
  <si>
    <t>PROJETO DE RECAPEAMENTO DAS AVENIDAS NEWTON GONÇALVES E PAULO IVO, NA SEDE DO MUNICÍPIO DE SÃO ROMÃO / MG.</t>
  </si>
  <si>
    <t>ESPALHAMENTO DE MATERIAL COM TRATOR DE ESTEIRAS. AF_11/2019</t>
  </si>
  <si>
    <t>SUB-BASE</t>
  </si>
  <si>
    <t>Dia (Tempo)</t>
  </si>
  <si>
    <t>Hora (Tempo)</t>
  </si>
  <si>
    <t>Hora Total (Tempo)</t>
  </si>
  <si>
    <t>Semana (Tempo)</t>
  </si>
  <si>
    <t>SETOP DES - 2023-10 / SINAPI DES - 2024-02</t>
  </si>
  <si>
    <t>PREPARO DA VIA - RESPONSABILIDADE DO MUNICÍPIO</t>
  </si>
  <si>
    <t>LOCAÇÃO DE PAVIMENTAÇÃO. AF_10/2018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</si>
</sst>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_-;_-@_-"/>
    <numFmt numFmtId="165" formatCode="_(&quot;R$ &quot;* #,##0.00_);_(&quot;R$ &quot;* \(#,##0.00\);_(&quot;R$ &quot;* &quot;-&quot;??_);_(@_)"/>
    <numFmt numFmtId="166" formatCode="&quot;R$ &quot;#,##0.00_);[Red]\(&quot;R$ &quot;#,##0.00\)"/>
    <numFmt numFmtId="167" formatCode="0.00000"/>
    <numFmt numFmtId="168" formatCode="0.0000"/>
    <numFmt numFmtId="169" formatCode="0.000"/>
    <numFmt numFmtId="170" formatCode="#,##0.00\ &quot;KM&quot;"/>
  </numFmts>
  <fonts count="33" x14ac:knownFonts="1">
    <font>
      <sz val="10"/>
      <color rgb="FF000000"/>
      <name val="Times New Roman"/>
      <charset val="204"/>
    </font>
    <font>
      <sz val="10"/>
      <color rgb="FF000000"/>
      <name val="Times New Roman"/>
      <family val="1"/>
    </font>
    <font>
      <sz val="10"/>
      <name val="Arial"/>
      <family val="2"/>
    </font>
    <font>
      <sz val="11"/>
      <color rgb="FF000000"/>
      <name val="Calibri"/>
      <family val="2"/>
      <charset val="1"/>
    </font>
    <font>
      <b/>
      <sz val="10"/>
      <name val="Arial"/>
      <family val="2"/>
    </font>
    <font>
      <b/>
      <sz val="10"/>
      <name val="Times New Roman"/>
      <family val="1"/>
    </font>
    <font>
      <sz val="10"/>
      <name val="Times New Roman"/>
      <family val="1"/>
    </font>
    <font>
      <b/>
      <i/>
      <sz val="10"/>
      <color indexed="56"/>
      <name val="Times New Roman"/>
      <family val="1"/>
    </font>
    <font>
      <sz val="11"/>
      <color theme="1"/>
      <name val="Arial"/>
      <family val="2"/>
    </font>
    <font>
      <sz val="10"/>
      <color theme="1"/>
      <name val="Arial"/>
      <family val="2"/>
    </font>
    <font>
      <sz val="8"/>
      <name val="Times New Roman"/>
      <family val="1"/>
    </font>
    <font>
      <sz val="8"/>
      <name val="Arial"/>
      <family val="2"/>
    </font>
    <font>
      <b/>
      <sz val="11"/>
      <color theme="4" tint="-0.499984740745262"/>
      <name val="Arial"/>
      <family val="2"/>
    </font>
    <font>
      <b/>
      <sz val="8"/>
      <color theme="0"/>
      <name val="Arial"/>
      <family val="2"/>
    </font>
    <font>
      <sz val="8"/>
      <color theme="1"/>
      <name val="Arial"/>
      <family val="2"/>
    </font>
    <font>
      <sz val="8"/>
      <color indexed="10"/>
      <name val="Arial"/>
      <family val="2"/>
    </font>
    <font>
      <sz val="10"/>
      <color theme="1"/>
      <name val="Times New Roman"/>
      <family val="1"/>
    </font>
    <font>
      <sz val="11"/>
      <color theme="1"/>
      <name val="Calibri"/>
      <family val="2"/>
      <scheme val="minor"/>
    </font>
    <font>
      <sz val="9"/>
      <name val="Arial"/>
      <family val="2"/>
    </font>
    <font>
      <sz val="9"/>
      <color rgb="FF000000"/>
      <name val="Arial"/>
      <family val="2"/>
    </font>
    <font>
      <b/>
      <sz val="9"/>
      <name val="Arial"/>
      <family val="2"/>
    </font>
    <font>
      <b/>
      <sz val="9"/>
      <color theme="0"/>
      <name val="Arial"/>
      <family val="2"/>
    </font>
    <font>
      <sz val="10"/>
      <color theme="5"/>
      <name val="Times New Roman"/>
      <family val="1"/>
    </font>
    <font>
      <sz val="10"/>
      <color rgb="FF000000"/>
      <name val="Times New Roman"/>
    </font>
    <font>
      <sz val="10"/>
      <color rgb="FF000000"/>
      <name val="Arial"/>
      <family val="2"/>
    </font>
    <font>
      <b/>
      <sz val="14"/>
      <color theme="4" tint="-0.249977111117893"/>
      <name val="Arial"/>
      <family val="2"/>
    </font>
    <font>
      <b/>
      <sz val="10"/>
      <color theme="4" tint="-0.249977111117893"/>
      <name val="Arial"/>
      <family val="2"/>
    </font>
    <font>
      <b/>
      <sz val="10"/>
      <color theme="0"/>
      <name val="Arial"/>
      <family val="2"/>
    </font>
    <font>
      <b/>
      <sz val="10"/>
      <color theme="4" tint="-0.499984740745262"/>
      <name val="Arial"/>
      <family val="2"/>
    </font>
    <font>
      <b/>
      <sz val="9"/>
      <color theme="1" tint="0.499984740745262"/>
      <name val="Arial"/>
      <family val="2"/>
    </font>
    <font>
      <sz val="9"/>
      <color theme="1" tint="0.499984740745262"/>
      <name val="Arial"/>
      <family val="2"/>
    </font>
    <font>
      <b/>
      <sz val="9"/>
      <color theme="5"/>
      <name val="Arial"/>
      <family val="2"/>
    </font>
    <font>
      <b/>
      <sz val="10"/>
      <color theme="4"/>
      <name val="Arial"/>
      <family val="2"/>
    </font>
  </fonts>
  <fills count="12">
    <fill>
      <patternFill patternType="none"/>
    </fill>
    <fill>
      <patternFill patternType="gray125"/>
    </fill>
    <fill>
      <patternFill patternType="solid">
        <fgColor rgb="FFC4BC96"/>
      </patternFill>
    </fill>
    <fill>
      <patternFill patternType="solid">
        <fgColor rgb="FF92D050"/>
      </patternFill>
    </fill>
    <fill>
      <patternFill patternType="solid">
        <fgColor theme="2" tint="-0.249977111117893"/>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theme="4" tint="-0.249977111117893"/>
      </top>
      <bottom style="medium">
        <color theme="4" tint="-0.249977111117893"/>
      </bottom>
      <diagonal/>
    </border>
    <border>
      <left style="thin">
        <color indexed="64"/>
      </left>
      <right/>
      <top style="medium">
        <color theme="4" tint="-0.249977111117893"/>
      </top>
      <bottom style="medium">
        <color theme="4" tint="-0.249977111117893"/>
      </bottom>
      <diagonal/>
    </border>
    <border>
      <left/>
      <right style="thin">
        <color indexed="64"/>
      </right>
      <top style="medium">
        <color theme="4" tint="-0.249977111117893"/>
      </top>
      <bottom style="medium">
        <color theme="4" tint="-0.249977111117893"/>
      </bottom>
      <diagonal/>
    </border>
    <border>
      <left/>
      <right style="thin">
        <color indexed="64"/>
      </right>
      <top/>
      <bottom/>
      <diagonal/>
    </border>
  </borders>
  <cellStyleXfs count="14">
    <xf numFmtId="0" fontId="0" fillId="0" borderId="0"/>
    <xf numFmtId="9" fontId="2" fillId="0" borderId="0" applyFont="0" applyFill="0" applyBorder="0" applyAlignment="0" applyProtection="0"/>
    <xf numFmtId="0" fontId="2" fillId="0" borderId="0"/>
    <xf numFmtId="0" fontId="3" fillId="0" borderId="0"/>
    <xf numFmtId="164" fontId="3" fillId="0" borderId="0"/>
    <xf numFmtId="165"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166" fontId="2" fillId="0" borderId="0" applyFont="0" applyFill="0" applyBorder="0" applyAlignment="0" applyProtection="0"/>
    <xf numFmtId="3" fontId="2" fillId="0" borderId="0"/>
    <xf numFmtId="0" fontId="17" fillId="0" borderId="0"/>
    <xf numFmtId="0" fontId="1" fillId="0" borderId="0"/>
    <xf numFmtId="9" fontId="2" fillId="0" borderId="0" applyFill="0" applyBorder="0" applyAlignment="0" applyProtection="0"/>
  </cellStyleXfs>
  <cellXfs count="246">
    <xf numFmtId="0" fontId="0" fillId="0" borderId="0" xfId="0" applyAlignment="1">
      <alignment horizontal="left" vertical="top"/>
    </xf>
    <xf numFmtId="2" fontId="2" fillId="0" borderId="1" xfId="0" applyNumberFormat="1" applyFont="1" applyBorder="1" applyAlignment="1">
      <alignment horizontal="center" vertical="center" shrinkToFit="1"/>
    </xf>
    <xf numFmtId="4" fontId="4" fillId="3" borderId="1" xfId="0" applyNumberFormat="1" applyFont="1" applyFill="1" applyBorder="1" applyAlignment="1">
      <alignment horizontal="center" vertical="center" shrinkToFit="1"/>
    </xf>
    <xf numFmtId="0" fontId="4" fillId="0" borderId="1" xfId="0" applyFont="1" applyBorder="1" applyAlignment="1">
      <alignment horizont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 fontId="4" fillId="4" borderId="1" xfId="0" applyNumberFormat="1" applyFont="1" applyFill="1" applyBorder="1" applyAlignment="1">
      <alignment horizontal="center" vertical="center" shrinkToFit="1"/>
    </xf>
    <xf numFmtId="4" fontId="4" fillId="3" borderId="10" xfId="0" applyNumberFormat="1" applyFont="1" applyFill="1" applyBorder="1" applyAlignment="1">
      <alignment horizontal="center" vertical="center" shrinkToFi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left" vertical="center"/>
    </xf>
    <xf numFmtId="2" fontId="2" fillId="0" borderId="5" xfId="0" applyNumberFormat="1" applyFont="1" applyBorder="1" applyAlignment="1">
      <alignment horizontal="left" vertical="center" wrapText="1"/>
    </xf>
    <xf numFmtId="2" fontId="2" fillId="0" borderId="5" xfId="0" applyNumberFormat="1" applyFont="1" applyBorder="1" applyAlignment="1">
      <alignment horizontal="center" vertical="center" wrapText="1"/>
    </xf>
    <xf numFmtId="0" fontId="4" fillId="0" borderId="1" xfId="0" applyFont="1" applyBorder="1" applyAlignment="1">
      <alignment horizontal="right" vertical="center" wrapText="1"/>
    </xf>
    <xf numFmtId="0" fontId="2" fillId="0" borderId="1" xfId="0" applyFont="1" applyBorder="1" applyAlignment="1">
      <alignment horizont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0" fillId="0" borderId="0" xfId="0"/>
    <xf numFmtId="3" fontId="7" fillId="5" borderId="19" xfId="10" quotePrefix="1" applyFont="1" applyFill="1" applyBorder="1" applyAlignment="1">
      <alignment horizontal="left" vertical="center" wrapText="1"/>
    </xf>
    <xf numFmtId="0" fontId="5" fillId="6" borderId="12" xfId="8" applyFont="1" applyFill="1" applyBorder="1" applyAlignment="1">
      <alignment vertical="center"/>
    </xf>
    <xf numFmtId="0" fontId="5" fillId="6" borderId="4" xfId="8" applyFont="1" applyFill="1" applyBorder="1" applyAlignment="1">
      <alignment vertical="center"/>
    </xf>
    <xf numFmtId="17" fontId="6" fillId="7" borderId="4" xfId="8" applyNumberFormat="1" applyFont="1" applyFill="1" applyBorder="1" applyAlignment="1">
      <alignment horizontal="left" vertical="center" wrapText="1"/>
    </xf>
    <xf numFmtId="17" fontId="6" fillId="7" borderId="23" xfId="8" applyNumberFormat="1" applyFont="1" applyFill="1" applyBorder="1" applyAlignment="1">
      <alignment horizontal="left" vertical="center" wrapText="1"/>
    </xf>
    <xf numFmtId="0" fontId="6" fillId="0" borderId="7" xfId="8" applyFont="1" applyBorder="1" applyAlignment="1">
      <alignment horizontal="left" vertical="center"/>
    </xf>
    <xf numFmtId="0" fontId="6" fillId="0" borderId="23" xfId="8" applyFont="1" applyBorder="1" applyAlignment="1">
      <alignment horizontal="center" vertical="center"/>
    </xf>
    <xf numFmtId="0" fontId="6" fillId="7" borderId="6" xfId="8" applyFont="1" applyFill="1" applyBorder="1" applyAlignment="1">
      <alignment horizontal="center" vertical="center"/>
    </xf>
    <xf numFmtId="167" fontId="6" fillId="7" borderId="6" xfId="8" applyNumberFormat="1" applyFont="1" applyFill="1" applyBorder="1" applyAlignment="1">
      <alignment horizontal="center" vertical="center"/>
    </xf>
    <xf numFmtId="167" fontId="6" fillId="7" borderId="6" xfId="8" applyNumberFormat="1" applyFont="1" applyFill="1" applyBorder="1" applyAlignment="1">
      <alignment horizontal="center" vertical="center" wrapText="1"/>
    </xf>
    <xf numFmtId="0" fontId="6" fillId="0" borderId="6" xfId="8" applyFont="1" applyBorder="1" applyAlignment="1">
      <alignment horizontal="center" vertical="center" wrapText="1"/>
    </xf>
    <xf numFmtId="0" fontId="6" fillId="7" borderId="25" xfId="8" applyFont="1" applyFill="1" applyBorder="1" applyAlignment="1">
      <alignment horizontal="center" vertical="center"/>
    </xf>
    <xf numFmtId="0" fontId="6" fillId="0" borderId="1" xfId="8" applyFont="1" applyBorder="1" applyAlignment="1">
      <alignment horizontal="center" vertical="center"/>
    </xf>
    <xf numFmtId="2" fontId="6" fillId="0" borderId="1" xfId="8" applyNumberFormat="1" applyFont="1" applyBorder="1" applyAlignment="1">
      <alignment horizontal="center" vertical="center"/>
    </xf>
    <xf numFmtId="4" fontId="6" fillId="0" borderId="1" xfId="8" applyNumberFormat="1" applyFont="1" applyBorder="1" applyAlignment="1">
      <alignment horizontal="center" vertical="center"/>
    </xf>
    <xf numFmtId="4" fontId="6" fillId="0" borderId="23" xfId="8" applyNumberFormat="1" applyFont="1" applyBorder="1" applyAlignment="1">
      <alignment horizontal="center" vertical="center"/>
    </xf>
    <xf numFmtId="168" fontId="6" fillId="0" borderId="1" xfId="8" applyNumberFormat="1" applyFont="1" applyBorder="1" applyAlignment="1">
      <alignment horizontal="center" vertical="center"/>
    </xf>
    <xf numFmtId="4" fontId="6" fillId="0" borderId="25" xfId="8" applyNumberFormat="1" applyFont="1" applyBorder="1" applyAlignment="1">
      <alignment horizontal="center" vertical="center"/>
    </xf>
    <xf numFmtId="4" fontId="6" fillId="7" borderId="25" xfId="8" applyNumberFormat="1" applyFont="1" applyFill="1" applyBorder="1" applyAlignment="1">
      <alignment horizontal="center" vertical="center"/>
    </xf>
    <xf numFmtId="4" fontId="6" fillId="7" borderId="23" xfId="8" applyNumberFormat="1" applyFont="1" applyFill="1" applyBorder="1" applyAlignment="1">
      <alignment horizontal="center" vertical="center"/>
    </xf>
    <xf numFmtId="0" fontId="5" fillId="0" borderId="12" xfId="8" applyFont="1" applyBorder="1" applyAlignment="1">
      <alignment horizontal="center" vertical="center"/>
    </xf>
    <xf numFmtId="0" fontId="5" fillId="0" borderId="4" xfId="8" applyFont="1" applyBorder="1" applyAlignment="1">
      <alignment horizontal="center" vertical="center"/>
    </xf>
    <xf numFmtId="0" fontId="5" fillId="0" borderId="24" xfId="8"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0" fillId="0" borderId="0" xfId="0" applyAlignment="1">
      <alignment horizontal="left" vertical="center"/>
    </xf>
    <xf numFmtId="2" fontId="6" fillId="7" borderId="12" xfId="8" applyNumberFormat="1" applyFont="1" applyFill="1" applyBorder="1" applyAlignment="1">
      <alignment horizontal="left" vertical="center"/>
    </xf>
    <xf numFmtId="2" fontId="6" fillId="7" borderId="4" xfId="8" applyNumberFormat="1" applyFont="1" applyFill="1" applyBorder="1" applyAlignment="1">
      <alignment horizontal="left" vertical="center"/>
    </xf>
    <xf numFmtId="2" fontId="6" fillId="7" borderId="3" xfId="8" applyNumberFormat="1" applyFont="1" applyFill="1" applyBorder="1" applyAlignment="1">
      <alignment horizontal="left" vertical="center"/>
    </xf>
    <xf numFmtId="4" fontId="6" fillId="7" borderId="23" xfId="8" applyNumberFormat="1" applyFont="1" applyFill="1" applyBorder="1" applyAlignment="1">
      <alignment vertical="center"/>
    </xf>
    <xf numFmtId="4" fontId="5" fillId="5" borderId="23" xfId="8" applyNumberFormat="1" applyFont="1" applyFill="1" applyBorder="1" applyAlignment="1">
      <alignment horizontal="center" vertical="center"/>
    </xf>
    <xf numFmtId="0" fontId="5" fillId="6" borderId="12" xfId="8" applyFont="1" applyFill="1" applyBorder="1" applyAlignment="1">
      <alignment horizontal="left" vertical="center"/>
    </xf>
    <xf numFmtId="0" fontId="5" fillId="6" borderId="4" xfId="8" applyFont="1" applyFill="1" applyBorder="1" applyAlignment="1">
      <alignment horizontal="left" vertical="center"/>
    </xf>
    <xf numFmtId="4" fontId="5" fillId="6" borderId="24" xfId="8" applyNumberFormat="1" applyFont="1" applyFill="1" applyBorder="1" applyAlignment="1">
      <alignment horizontal="center" vertical="center"/>
    </xf>
    <xf numFmtId="0" fontId="0" fillId="0" borderId="28" xfId="0" applyBorder="1" applyAlignment="1">
      <alignment horizontal="left" vertical="top"/>
    </xf>
    <xf numFmtId="0" fontId="0" fillId="0" borderId="29" xfId="0" applyBorder="1" applyAlignment="1">
      <alignment horizontal="left" vertical="top"/>
    </xf>
    <xf numFmtId="0" fontId="8" fillId="0" borderId="28" xfId="0" applyFont="1" applyBorder="1"/>
    <xf numFmtId="0" fontId="9" fillId="0" borderId="0" xfId="0" applyFont="1"/>
    <xf numFmtId="0" fontId="8" fillId="0" borderId="29" xfId="0" applyFont="1" applyBorder="1"/>
    <xf numFmtId="0" fontId="8" fillId="0" borderId="28" xfId="0" applyFont="1" applyBorder="1" applyAlignment="1">
      <alignment horizontal="center"/>
    </xf>
    <xf numFmtId="0" fontId="9" fillId="0" borderId="29" xfId="0" applyFont="1" applyBorder="1"/>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6" fillId="0" borderId="1" xfId="8" applyFont="1" applyBorder="1" applyAlignment="1">
      <alignment horizontal="center" vertical="center" wrapText="1"/>
    </xf>
    <xf numFmtId="169" fontId="6" fillId="0" borderId="1" xfId="8" applyNumberFormat="1" applyFont="1" applyBorder="1" applyAlignment="1">
      <alignment horizontal="center" vertical="center"/>
    </xf>
    <xf numFmtId="0" fontId="6" fillId="6" borderId="1" xfId="8" applyFont="1" applyFill="1" applyBorder="1" applyAlignment="1">
      <alignment vertical="center" wrapText="1"/>
    </xf>
    <xf numFmtId="0" fontId="2" fillId="0" borderId="0" xfId="2"/>
    <xf numFmtId="0" fontId="13" fillId="10" borderId="11" xfId="2" applyFont="1" applyFill="1" applyBorder="1" applyAlignment="1">
      <alignment horizontal="center" vertical="center"/>
    </xf>
    <xf numFmtId="170" fontId="14" fillId="0" borderId="4" xfId="2" applyNumberFormat="1" applyFont="1" applyBorder="1" applyAlignment="1">
      <alignment horizontal="right" vertical="center" indent="2"/>
    </xf>
    <xf numFmtId="170" fontId="11" fillId="0" borderId="4" xfId="2" applyNumberFormat="1" applyFont="1" applyBorder="1" applyAlignment="1">
      <alignment horizontal="right" vertical="center" indent="2"/>
    </xf>
    <xf numFmtId="0" fontId="2" fillId="0" borderId="28" xfId="2" applyBorder="1"/>
    <xf numFmtId="0" fontId="2" fillId="0" borderId="29" xfId="2" applyBorder="1"/>
    <xf numFmtId="0" fontId="2" fillId="0" borderId="11" xfId="2" applyBorder="1"/>
    <xf numFmtId="10" fontId="16" fillId="0" borderId="0" xfId="2" applyNumberFormat="1" applyFont="1" applyAlignment="1">
      <alignment horizontal="center"/>
    </xf>
    <xf numFmtId="10" fontId="16" fillId="0" borderId="0" xfId="2" applyNumberFormat="1" applyFont="1" applyAlignment="1" applyProtection="1">
      <alignment vertical="center"/>
      <protection locked="0"/>
    </xf>
    <xf numFmtId="10" fontId="16" fillId="0" borderId="0" xfId="2" applyNumberFormat="1" applyFont="1" applyAlignment="1">
      <alignment horizontal="center" vertical="center"/>
    </xf>
    <xf numFmtId="10" fontId="16" fillId="0" borderId="29" xfId="2" applyNumberFormat="1" applyFont="1" applyBorder="1" applyAlignment="1" applyProtection="1">
      <alignment vertical="center"/>
      <protection locked="0"/>
    </xf>
    <xf numFmtId="0" fontId="2" fillId="0" borderId="30" xfId="2" applyBorder="1"/>
    <xf numFmtId="0" fontId="2" fillId="0" borderId="31" xfId="2" applyBorder="1"/>
    <xf numFmtId="0" fontId="2" fillId="0" borderId="32" xfId="2" applyBorder="1"/>
    <xf numFmtId="0" fontId="2" fillId="0" borderId="0" xfId="2" applyFont="1"/>
    <xf numFmtId="0" fontId="2" fillId="0" borderId="0" xfId="2" applyNumberFormat="1" applyFont="1"/>
    <xf numFmtId="0" fontId="18" fillId="0" borderId="0" xfId="2" applyFont="1" applyAlignment="1">
      <alignment horizontal="center" vertical="center"/>
    </xf>
    <xf numFmtId="0" fontId="19" fillId="0" borderId="0" xfId="2" applyFont="1" applyAlignment="1">
      <alignment horizontal="center" vertical="center"/>
    </xf>
    <xf numFmtId="0" fontId="18" fillId="0" borderId="0" xfId="2" applyFont="1"/>
    <xf numFmtId="0" fontId="19" fillId="0" borderId="0" xfId="2" applyFont="1" applyAlignment="1">
      <alignment horizontal="center" vertical="top"/>
    </xf>
    <xf numFmtId="0" fontId="18" fillId="0" borderId="0" xfId="2" applyFont="1" applyAlignment="1">
      <alignment horizontal="center" vertical="top"/>
    </xf>
    <xf numFmtId="0" fontId="2" fillId="0" borderId="0" xfId="2" applyFont="1" applyAlignment="1">
      <alignment vertical="top"/>
    </xf>
    <xf numFmtId="0" fontId="1" fillId="0" borderId="0" xfId="0" applyFont="1" applyAlignment="1">
      <alignment horizontal="center" vertical="top"/>
    </xf>
    <xf numFmtId="0" fontId="16" fillId="0" borderId="1" xfId="0" applyFont="1" applyFill="1" applyBorder="1" applyAlignment="1">
      <alignment horizontal="center" vertical="top"/>
    </xf>
    <xf numFmtId="0" fontId="22" fillId="0" borderId="1" xfId="0" applyFont="1" applyFill="1" applyBorder="1" applyAlignment="1">
      <alignment horizontal="center" vertical="top"/>
    </xf>
    <xf numFmtId="0" fontId="1" fillId="0" borderId="15" xfId="0" applyFont="1" applyFill="1" applyBorder="1" applyAlignment="1">
      <alignment horizontal="center" vertical="top"/>
    </xf>
    <xf numFmtId="0" fontId="23" fillId="0" borderId="1" xfId="0" applyFont="1" applyFill="1" applyBorder="1" applyAlignment="1">
      <alignment horizontal="center" vertical="top"/>
    </xf>
    <xf numFmtId="0" fontId="20" fillId="0" borderId="1" xfId="2" applyFont="1" applyBorder="1" applyAlignment="1">
      <alignment horizontal="center" vertical="center" wrapText="1"/>
    </xf>
    <xf numFmtId="2" fontId="18" fillId="0" borderId="1" xfId="2" applyNumberFormat="1" applyFont="1" applyBorder="1" applyAlignment="1">
      <alignment horizontal="center" vertical="center" wrapText="1"/>
    </xf>
    <xf numFmtId="0" fontId="1" fillId="0" borderId="1" xfId="0" applyFont="1" applyFill="1" applyBorder="1" applyAlignment="1">
      <alignment horizontal="center" vertical="top"/>
    </xf>
    <xf numFmtId="0" fontId="1" fillId="0" borderId="5" xfId="0" applyFont="1" applyFill="1" applyBorder="1" applyAlignment="1">
      <alignment horizontal="center" vertical="top"/>
    </xf>
    <xf numFmtId="0" fontId="20" fillId="8" borderId="1" xfId="2" applyFont="1" applyFill="1" applyBorder="1" applyAlignment="1">
      <alignment horizontal="center" vertical="top"/>
    </xf>
    <xf numFmtId="0" fontId="21" fillId="10" borderId="1" xfId="2" applyFont="1" applyFill="1" applyBorder="1" applyAlignment="1">
      <alignment horizontal="center" vertical="top" wrapText="1"/>
    </xf>
    <xf numFmtId="0" fontId="24" fillId="0" borderId="0" xfId="2" applyFont="1" applyAlignment="1">
      <alignment horizontal="center" vertical="top"/>
    </xf>
    <xf numFmtId="0" fontId="26" fillId="0" borderId="2" xfId="2" applyFont="1" applyBorder="1" applyAlignment="1">
      <alignment vertical="top"/>
    </xf>
    <xf numFmtId="0" fontId="26" fillId="0" borderId="2" xfId="2" applyFont="1" applyBorder="1" applyAlignment="1">
      <alignment vertical="top" wrapText="1"/>
    </xf>
    <xf numFmtId="0" fontId="2" fillId="0" borderId="3" xfId="2" applyFont="1" applyBorder="1" applyAlignment="1">
      <alignment horizontal="center" vertical="center"/>
    </xf>
    <xf numFmtId="0" fontId="26" fillId="0" borderId="2" xfId="2" applyFont="1" applyBorder="1" applyAlignment="1">
      <alignment horizontal="right" vertical="center" indent="2"/>
    </xf>
    <xf numFmtId="14" fontId="2" fillId="0" borderId="3" xfId="2" applyNumberFormat="1" applyFont="1" applyBorder="1" applyAlignment="1">
      <alignment horizontal="center" vertical="center"/>
    </xf>
    <xf numFmtId="0" fontId="26" fillId="0" borderId="35" xfId="2" applyFont="1" applyFill="1" applyBorder="1" applyAlignment="1">
      <alignment horizontal="center" vertical="top" wrapText="1"/>
    </xf>
    <xf numFmtId="0" fontId="27" fillId="10" borderId="1" xfId="2" applyFont="1" applyFill="1" applyBorder="1" applyAlignment="1">
      <alignment horizontal="center" vertical="top" wrapText="1"/>
    </xf>
    <xf numFmtId="0" fontId="20" fillId="0" borderId="1" xfId="2" applyFont="1" applyBorder="1" applyAlignment="1">
      <alignment horizontal="center" vertical="center" wrapText="1"/>
    </xf>
    <xf numFmtId="0" fontId="20" fillId="8" borderId="1" xfId="2" applyFont="1" applyFill="1" applyBorder="1" applyAlignment="1">
      <alignment horizontal="right" vertical="top" wrapText="1" indent="1"/>
    </xf>
    <xf numFmtId="0" fontId="20" fillId="0" borderId="1" xfId="2" applyFont="1" applyBorder="1" applyAlignment="1">
      <alignment horizontal="center" vertical="top" wrapText="1"/>
    </xf>
    <xf numFmtId="0" fontId="20" fillId="0" borderId="1" xfId="2" applyFont="1" applyBorder="1" applyAlignment="1">
      <alignment horizontal="center" vertical="center"/>
    </xf>
    <xf numFmtId="0" fontId="18" fillId="6" borderId="1" xfId="2" applyFont="1" applyFill="1" applyBorder="1" applyAlignment="1">
      <alignment horizontal="center" vertical="top"/>
    </xf>
    <xf numFmtId="0" fontId="18" fillId="6" borderId="1" xfId="2" applyFont="1" applyFill="1" applyBorder="1" applyAlignment="1">
      <alignment horizontal="left" vertical="center"/>
    </xf>
    <xf numFmtId="0" fontId="18" fillId="0" borderId="1" xfId="2" applyFont="1" applyBorder="1" applyAlignment="1">
      <alignment horizontal="center" vertical="center" wrapText="1"/>
    </xf>
    <xf numFmtId="0" fontId="18" fillId="0" borderId="1" xfId="2" applyNumberFormat="1" applyFont="1" applyBorder="1" applyAlignment="1">
      <alignment horizontal="center" vertical="center" wrapText="1"/>
    </xf>
    <xf numFmtId="2" fontId="20" fillId="9" borderId="1" xfId="2" applyNumberFormat="1" applyFont="1" applyFill="1" applyBorder="1" applyAlignment="1">
      <alignment horizontal="center" vertical="center" shrinkToFit="1"/>
    </xf>
    <xf numFmtId="0" fontId="2" fillId="0" borderId="13" xfId="2" applyFont="1" applyBorder="1" applyAlignment="1">
      <alignment horizontal="left" vertical="center"/>
    </xf>
    <xf numFmtId="0" fontId="2" fillId="0" borderId="37" xfId="2" applyFont="1" applyBorder="1" applyAlignment="1">
      <alignment horizontal="left" vertical="center"/>
    </xf>
    <xf numFmtId="0" fontId="2" fillId="0" borderId="11" xfId="2" applyFont="1" applyBorder="1" applyAlignment="1">
      <alignment horizontal="left" vertical="center"/>
    </xf>
    <xf numFmtId="0" fontId="2" fillId="0" borderId="10" xfId="2" applyFont="1" applyBorder="1" applyAlignment="1">
      <alignment horizontal="left" vertical="top"/>
    </xf>
    <xf numFmtId="0" fontId="4" fillId="0" borderId="11" xfId="2" applyFont="1" applyBorder="1" applyAlignment="1">
      <alignment horizontal="left" vertical="center"/>
    </xf>
    <xf numFmtId="0" fontId="2" fillId="0" borderId="11" xfId="2" applyFont="1" applyBorder="1" applyAlignment="1">
      <alignment horizontal="center" vertical="center"/>
    </xf>
    <xf numFmtId="0" fontId="2" fillId="0" borderId="11" xfId="2" applyNumberFormat="1" applyFont="1" applyBorder="1" applyAlignment="1">
      <alignment horizontal="left" vertical="center"/>
    </xf>
    <xf numFmtId="0" fontId="2" fillId="0" borderId="14" xfId="2" applyFont="1" applyBorder="1" applyAlignment="1">
      <alignment horizontal="left" vertical="center"/>
    </xf>
    <xf numFmtId="0" fontId="18" fillId="0" borderId="1" xfId="2" applyFont="1" applyBorder="1" applyAlignment="1">
      <alignment horizontal="center" vertical="center" wrapText="1"/>
    </xf>
    <xf numFmtId="0" fontId="29" fillId="0" borderId="1" xfId="2" applyFont="1" applyBorder="1" applyAlignment="1">
      <alignment horizontal="center" vertical="center" wrapText="1"/>
    </xf>
    <xf numFmtId="2" fontId="30" fillId="0" borderId="1" xfId="2" applyNumberFormat="1" applyFont="1" applyBorder="1" applyAlignment="1">
      <alignment horizontal="center" vertical="center" wrapText="1"/>
    </xf>
    <xf numFmtId="0" fontId="31" fillId="0" borderId="1"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1" xfId="2" applyFont="1" applyBorder="1" applyAlignment="1">
      <alignment horizontal="center" vertical="center" wrapText="1"/>
    </xf>
    <xf numFmtId="0" fontId="18" fillId="0" borderId="1" xfId="2" applyFont="1" applyBorder="1" applyAlignment="1">
      <alignment horizontal="center" vertical="center" wrapText="1"/>
    </xf>
    <xf numFmtId="0" fontId="20" fillId="0" borderId="1" xfId="2" applyFont="1" applyBorder="1" applyAlignment="1">
      <alignment horizontal="center" vertical="center" wrapText="1"/>
    </xf>
    <xf numFmtId="0" fontId="18" fillId="8" borderId="1" xfId="2" applyFont="1" applyFill="1" applyBorder="1" applyAlignment="1">
      <alignment horizontal="left" vertical="top" wrapText="1"/>
    </xf>
    <xf numFmtId="0" fontId="20" fillId="0" borderId="1" xfId="2" applyFont="1" applyBorder="1" applyAlignment="1">
      <alignment horizontal="right" vertical="center" wrapText="1"/>
    </xf>
    <xf numFmtId="0" fontId="27" fillId="10" borderId="1" xfId="2" applyFont="1" applyFill="1" applyBorder="1" applyAlignment="1">
      <alignment horizontal="left" vertical="center" wrapText="1" indent="3"/>
    </xf>
    <xf numFmtId="0" fontId="32" fillId="9" borderId="1" xfId="2" applyFont="1" applyFill="1" applyBorder="1" applyAlignment="1">
      <alignment horizontal="center" vertical="center" wrapText="1"/>
    </xf>
    <xf numFmtId="0" fontId="28" fillId="11" borderId="1" xfId="2" applyFont="1" applyFill="1" applyBorder="1" applyAlignment="1">
      <alignment horizontal="center" vertical="center" wrapText="1"/>
    </xf>
    <xf numFmtId="0" fontId="18" fillId="0" borderId="1" xfId="2" applyFont="1" applyBorder="1" applyAlignment="1">
      <alignment horizontal="center" vertical="center" wrapText="1"/>
    </xf>
    <xf numFmtId="0" fontId="18" fillId="8" borderId="1" xfId="2" quotePrefix="1" applyFont="1" applyFill="1" applyBorder="1" applyAlignment="1">
      <alignment horizontal="left" vertical="top" wrapText="1"/>
    </xf>
    <xf numFmtId="0" fontId="31" fillId="0" borderId="1" xfId="2" applyFont="1" applyBorder="1" applyAlignment="1">
      <alignment horizontal="center" vertical="center" wrapText="1"/>
    </xf>
    <xf numFmtId="0" fontId="18" fillId="8" borderId="2" xfId="2" applyFont="1" applyFill="1" applyBorder="1" applyAlignment="1">
      <alignment horizontal="left" vertical="top" wrapText="1"/>
    </xf>
    <xf numFmtId="0" fontId="18" fillId="8" borderId="4" xfId="2" applyFont="1" applyFill="1" applyBorder="1" applyAlignment="1">
      <alignment horizontal="left" vertical="top" wrapText="1"/>
    </xf>
    <xf numFmtId="0" fontId="18" fillId="8" borderId="3" xfId="2" applyFont="1" applyFill="1" applyBorder="1" applyAlignment="1">
      <alignment horizontal="left" vertical="top" wrapText="1"/>
    </xf>
    <xf numFmtId="0" fontId="25" fillId="0" borderId="5" xfId="2" applyFont="1" applyBorder="1" applyAlignment="1">
      <alignment horizontal="center" vertical="center" wrapText="1"/>
    </xf>
    <xf numFmtId="0" fontId="4" fillId="0" borderId="4" xfId="2" applyFont="1" applyBorder="1" applyAlignment="1">
      <alignment horizontal="left" vertical="center" wrapText="1" indent="2"/>
    </xf>
    <xf numFmtId="0" fontId="4" fillId="0" borderId="3" xfId="2" applyFont="1" applyBorder="1" applyAlignment="1">
      <alignment horizontal="left" vertical="center" wrapText="1" indent="2"/>
    </xf>
    <xf numFmtId="0" fontId="2" fillId="0" borderId="4" xfId="2" applyFont="1" applyBorder="1" applyAlignment="1">
      <alignment horizontal="left" vertical="center" wrapText="1" indent="2"/>
    </xf>
    <xf numFmtId="0" fontId="2" fillId="0" borderId="3" xfId="2" applyFont="1" applyBorder="1" applyAlignment="1">
      <alignment horizontal="left" vertical="center" wrapText="1" indent="2"/>
    </xf>
    <xf numFmtId="0" fontId="26" fillId="0" borderId="2" xfId="2" applyFont="1" applyBorder="1" applyAlignment="1">
      <alignment horizontal="right" vertical="center" indent="2"/>
    </xf>
    <xf numFmtId="0" fontId="26" fillId="0" borderId="4" xfId="2" applyFont="1" applyBorder="1" applyAlignment="1">
      <alignment horizontal="right" vertical="center" indent="2"/>
    </xf>
    <xf numFmtId="0" fontId="4" fillId="0" borderId="5" xfId="2" applyFont="1" applyBorder="1" applyAlignment="1">
      <alignment horizontal="center" vertical="center" wrapText="1"/>
    </xf>
    <xf numFmtId="0" fontId="26" fillId="0" borderId="34" xfId="2" applyFont="1" applyFill="1" applyBorder="1" applyAlignment="1">
      <alignment horizontal="left" vertical="center" wrapText="1" indent="3"/>
    </xf>
    <xf numFmtId="0" fontId="26" fillId="0" borderId="36" xfId="2" applyFont="1" applyFill="1" applyBorder="1" applyAlignment="1">
      <alignment horizontal="left" vertical="center" wrapText="1" indent="3"/>
    </xf>
    <xf numFmtId="0" fontId="4" fillId="0" borderId="6" xfId="2" applyFont="1" applyBorder="1" applyAlignment="1">
      <alignment horizontal="center" vertical="center" wrapText="1"/>
    </xf>
    <xf numFmtId="0" fontId="14" fillId="0" borderId="12" xfId="2" applyFont="1" applyBorder="1" applyAlignment="1">
      <alignment horizontal="left" vertical="center" indent="3"/>
    </xf>
    <xf numFmtId="0" fontId="14" fillId="0" borderId="4" xfId="2" applyFont="1" applyBorder="1" applyAlignment="1">
      <alignment horizontal="left" vertical="center" indent="3"/>
    </xf>
    <xf numFmtId="170" fontId="14" fillId="0" borderId="4" xfId="2" applyNumberFormat="1" applyFont="1" applyBorder="1" applyAlignment="1">
      <alignment horizontal="left" vertical="center" indent="2"/>
    </xf>
    <xf numFmtId="170" fontId="14" fillId="0" borderId="24" xfId="2" applyNumberFormat="1" applyFont="1" applyBorder="1" applyAlignment="1">
      <alignment horizontal="left" vertical="center" indent="2"/>
    </xf>
    <xf numFmtId="0" fontId="6" fillId="0" borderId="0" xfId="2" applyFont="1" applyAlignment="1">
      <alignment horizontal="center" vertical="center" wrapText="1"/>
    </xf>
    <xf numFmtId="0" fontId="14" fillId="0" borderId="4" xfId="2" applyFont="1" applyBorder="1" applyAlignment="1">
      <alignment horizontal="left" vertical="center" indent="2"/>
    </xf>
    <xf numFmtId="0" fontId="14" fillId="0" borderId="24" xfId="2" applyFont="1" applyBorder="1" applyAlignment="1">
      <alignment horizontal="left" vertical="center" indent="2"/>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13" fillId="10" borderId="27" xfId="2" applyFont="1" applyFill="1" applyBorder="1" applyAlignment="1">
      <alignment horizontal="center" vertical="center"/>
    </xf>
    <xf numFmtId="0" fontId="13" fillId="10" borderId="11" xfId="2" applyFont="1" applyFill="1" applyBorder="1" applyAlignment="1">
      <alignment horizontal="center" vertical="center"/>
    </xf>
    <xf numFmtId="0" fontId="13" fillId="10" borderId="33" xfId="2" applyFont="1" applyFill="1" applyBorder="1" applyAlignment="1">
      <alignment horizontal="center" vertical="center"/>
    </xf>
    <xf numFmtId="0" fontId="6" fillId="0" borderId="12" xfId="8" applyFont="1" applyBorder="1" applyAlignment="1">
      <alignment horizontal="left" vertical="center" wrapText="1"/>
    </xf>
    <xf numFmtId="0" fontId="6" fillId="0" borderId="3" xfId="8" applyFont="1" applyBorder="1" applyAlignment="1">
      <alignment horizontal="left" vertical="center" wrapText="1"/>
    </xf>
    <xf numFmtId="3" fontId="5" fillId="5" borderId="16" xfId="10" applyFont="1" applyFill="1" applyBorder="1" applyAlignment="1">
      <alignment horizontal="center" vertical="center" wrapText="1"/>
    </xf>
    <xf numFmtId="3" fontId="5" fillId="5" borderId="17" xfId="10" applyFont="1" applyFill="1" applyBorder="1" applyAlignment="1">
      <alignment horizontal="center" vertical="center" wrapText="1"/>
    </xf>
    <xf numFmtId="3" fontId="5" fillId="5" borderId="18" xfId="10" applyFont="1" applyFill="1" applyBorder="1" applyAlignment="1">
      <alignment horizontal="center" vertical="center" wrapText="1"/>
    </xf>
    <xf numFmtId="3" fontId="5" fillId="5" borderId="20" xfId="10" applyFont="1" applyFill="1" applyBorder="1" applyAlignment="1">
      <alignment horizontal="left" vertical="center" wrapText="1"/>
    </xf>
    <xf numFmtId="3" fontId="5" fillId="5" borderId="21" xfId="10" applyFont="1" applyFill="1" applyBorder="1" applyAlignment="1">
      <alignment horizontal="left" vertical="center" wrapText="1"/>
    </xf>
    <xf numFmtId="3" fontId="5" fillId="5" borderId="22" xfId="10" applyFont="1" applyFill="1" applyBorder="1" applyAlignment="1">
      <alignment horizontal="left" vertical="center" wrapText="1"/>
    </xf>
    <xf numFmtId="0" fontId="5" fillId="0" borderId="12" xfId="8" applyFont="1" applyBorder="1" applyAlignment="1">
      <alignment horizontal="left" vertical="center" wrapText="1"/>
    </xf>
    <xf numFmtId="0" fontId="5" fillId="0" borderId="4" xfId="8" applyFont="1" applyBorder="1" applyAlignment="1">
      <alignment horizontal="left" vertical="center" wrapText="1"/>
    </xf>
    <xf numFmtId="0" fontId="5" fillId="0" borderId="3" xfId="8" applyFont="1" applyBorder="1" applyAlignment="1">
      <alignment horizontal="left" vertical="center" wrapText="1"/>
    </xf>
    <xf numFmtId="0" fontId="5" fillId="0" borderId="12" xfId="8" applyFont="1" applyBorder="1" applyAlignment="1">
      <alignment horizontal="center" vertical="center"/>
    </xf>
    <xf numFmtId="0" fontId="5" fillId="0" borderId="4" xfId="8" applyFont="1" applyBorder="1" applyAlignment="1">
      <alignment horizontal="center" vertical="center"/>
    </xf>
    <xf numFmtId="0" fontId="5" fillId="0" borderId="24" xfId="8" applyFont="1" applyBorder="1" applyAlignment="1">
      <alignment horizontal="center" vertical="center"/>
    </xf>
    <xf numFmtId="0" fontId="5" fillId="6" borderId="12" xfId="8" applyFont="1" applyFill="1" applyBorder="1" applyAlignment="1">
      <alignment horizontal="center" vertical="center"/>
    </xf>
    <xf numFmtId="0" fontId="5" fillId="6" borderId="3" xfId="8" applyFont="1" applyFill="1" applyBorder="1" applyAlignment="1">
      <alignment horizontal="center" vertical="center"/>
    </xf>
    <xf numFmtId="0" fontId="6" fillId="0" borderId="12" xfId="8" applyFont="1" applyBorder="1" applyAlignment="1">
      <alignment horizontal="right" vertical="center"/>
    </xf>
    <xf numFmtId="0" fontId="6" fillId="0" borderId="4" xfId="8" applyFont="1" applyBorder="1" applyAlignment="1">
      <alignment horizontal="right" vertical="center"/>
    </xf>
    <xf numFmtId="0" fontId="6" fillId="0" borderId="3" xfId="8" applyFont="1" applyBorder="1" applyAlignment="1">
      <alignment horizontal="right" vertical="center"/>
    </xf>
    <xf numFmtId="0" fontId="2" fillId="0" borderId="0" xfId="0" applyFont="1" applyAlignment="1">
      <alignment horizontal="center" vertical="top" wrapText="1"/>
    </xf>
    <xf numFmtId="0" fontId="0" fillId="0" borderId="0" xfId="0" applyAlignment="1">
      <alignment horizontal="center" vertical="top" wrapText="1"/>
    </xf>
    <xf numFmtId="2" fontId="6" fillId="7" borderId="12" xfId="8" applyNumberFormat="1" applyFont="1" applyFill="1" applyBorder="1" applyAlignment="1">
      <alignment horizontal="right" vertical="center"/>
    </xf>
    <xf numFmtId="2" fontId="6" fillId="7" borderId="4" xfId="8" applyNumberFormat="1" applyFont="1" applyFill="1" applyBorder="1" applyAlignment="1">
      <alignment horizontal="right" vertical="center"/>
    </xf>
    <xf numFmtId="2" fontId="6" fillId="7" borderId="3" xfId="8" applyNumberFormat="1" applyFont="1" applyFill="1" applyBorder="1" applyAlignment="1">
      <alignment horizontal="right" vertical="center"/>
    </xf>
    <xf numFmtId="0" fontId="5" fillId="5" borderId="12" xfId="8" applyFont="1" applyFill="1" applyBorder="1" applyAlignment="1">
      <alignment horizontal="left" vertical="center"/>
    </xf>
    <xf numFmtId="0" fontId="5" fillId="5" borderId="4" xfId="8" applyFont="1" applyFill="1" applyBorder="1" applyAlignment="1">
      <alignment horizontal="left" vertical="center"/>
    </xf>
    <xf numFmtId="0" fontId="5" fillId="5" borderId="3" xfId="8" applyFont="1" applyFill="1" applyBorder="1" applyAlignment="1">
      <alignment horizontal="left" vertical="center"/>
    </xf>
    <xf numFmtId="0" fontId="0" fillId="0" borderId="11" xfId="0" applyBorder="1" applyAlignment="1">
      <alignment horizontal="center" vertical="top"/>
    </xf>
    <xf numFmtId="0" fontId="9" fillId="0" borderId="0" xfId="0" applyFont="1" applyAlignment="1">
      <alignment horizontal="center"/>
    </xf>
    <xf numFmtId="0" fontId="6" fillId="0" borderId="26" xfId="8" applyFont="1" applyBorder="1" applyAlignment="1">
      <alignment horizontal="center" vertical="center" wrapText="1"/>
    </xf>
    <xf numFmtId="0" fontId="6" fillId="0" borderId="1" xfId="8" applyFont="1" applyBorder="1" applyAlignment="1">
      <alignment horizontal="center" vertical="center" wrapText="1"/>
    </xf>
    <xf numFmtId="0" fontId="6" fillId="0" borderId="1" xfId="0" applyFont="1" applyBorder="1" applyAlignment="1">
      <alignment horizontal="center" vertical="center"/>
    </xf>
    <xf numFmtId="0" fontId="6" fillId="0" borderId="27" xfId="8" applyFont="1" applyBorder="1" applyAlignment="1">
      <alignment horizontal="right" vertical="center"/>
    </xf>
    <xf numFmtId="0" fontId="6" fillId="0" borderId="11" xfId="8" applyFont="1" applyBorder="1" applyAlignment="1">
      <alignment horizontal="right" vertical="center"/>
    </xf>
    <xf numFmtId="0" fontId="6" fillId="0" borderId="14" xfId="8" applyFont="1" applyBorder="1" applyAlignment="1">
      <alignment horizontal="right" vertical="center"/>
    </xf>
    <xf numFmtId="0" fontId="6" fillId="6" borderId="12" xfId="8" applyFont="1" applyFill="1" applyBorder="1" applyAlignment="1">
      <alignment horizontal="center" vertical="center"/>
    </xf>
    <xf numFmtId="0" fontId="6" fillId="6" borderId="4" xfId="8" applyFont="1" applyFill="1" applyBorder="1" applyAlignment="1">
      <alignment horizontal="center" vertical="center"/>
    </xf>
    <xf numFmtId="0" fontId="6" fillId="6" borderId="3" xfId="8"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left"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4" xfId="0" applyFont="1" applyBorder="1" applyAlignment="1">
      <alignment horizontal="right" vertical="center" wrapText="1"/>
    </xf>
    <xf numFmtId="0" fontId="2" fillId="2" borderId="1" xfId="0" applyFont="1" applyFill="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3" xfId="0" applyFont="1" applyBorder="1" applyAlignment="1">
      <alignment horizontal="right" vertical="center" wrapText="1"/>
    </xf>
    <xf numFmtId="0" fontId="20" fillId="0" borderId="7" xfId="2" applyFont="1" applyBorder="1" applyAlignment="1">
      <alignment horizontal="right" vertical="center" wrapText="1" indent="2"/>
    </xf>
    <xf numFmtId="0" fontId="20" fillId="0" borderId="0" xfId="2" applyFont="1" applyBorder="1" applyAlignment="1">
      <alignment horizontal="right" vertical="center" wrapText="1" indent="2"/>
    </xf>
    <xf numFmtId="0" fontId="18" fillId="0" borderId="0" xfId="2" applyFont="1" applyBorder="1" applyAlignment="1">
      <alignment horizontal="center" vertical="center"/>
    </xf>
    <xf numFmtId="0" fontId="18" fillId="0" borderId="0" xfId="2" applyFont="1" applyBorder="1" applyAlignment="1">
      <alignment horizontal="left" vertical="center"/>
    </xf>
    <xf numFmtId="0" fontId="20" fillId="0" borderId="0" xfId="2" applyNumberFormat="1" applyFont="1" applyBorder="1" applyAlignment="1">
      <alignment horizontal="right" vertical="center" wrapText="1" indent="2"/>
    </xf>
    <xf numFmtId="0" fontId="18" fillId="0" borderId="11" xfId="2" applyFont="1" applyBorder="1" applyAlignment="1">
      <alignment horizontal="center" vertical="center"/>
    </xf>
    <xf numFmtId="0" fontId="18" fillId="0" borderId="11" xfId="2" applyFont="1" applyBorder="1" applyAlignment="1">
      <alignment horizontal="left" vertical="center"/>
    </xf>
    <xf numFmtId="0" fontId="18" fillId="0" borderId="11" xfId="2" applyFont="1" applyBorder="1" applyAlignment="1">
      <alignment vertical="center"/>
    </xf>
    <xf numFmtId="0" fontId="18" fillId="0" borderId="7" xfId="2" applyFont="1" applyBorder="1" applyAlignment="1">
      <alignment horizontal="left" vertical="top"/>
    </xf>
    <xf numFmtId="0" fontId="20" fillId="0" borderId="0" xfId="2" applyFont="1" applyBorder="1" applyAlignment="1">
      <alignment horizontal="left" vertical="center"/>
    </xf>
    <xf numFmtId="0" fontId="18" fillId="0" borderId="9" xfId="2" applyFont="1" applyBorder="1" applyAlignment="1">
      <alignment horizontal="center" vertical="center"/>
    </xf>
    <xf numFmtId="0" fontId="19" fillId="0" borderId="0" xfId="2" applyNumberFormat="1" applyFont="1" applyBorder="1" applyAlignment="1">
      <alignment horizontal="left" vertical="top"/>
    </xf>
    <xf numFmtId="0" fontId="18" fillId="0" borderId="0" xfId="2" applyNumberFormat="1" applyFont="1" applyBorder="1" applyAlignment="1">
      <alignment horizontal="left" vertical="top"/>
    </xf>
    <xf numFmtId="0" fontId="18" fillId="0" borderId="0" xfId="2" applyFont="1" applyBorder="1" applyAlignment="1">
      <alignment horizontal="center" vertical="center"/>
    </xf>
  </cellXfs>
  <cellStyles count="14">
    <cellStyle name="Moeda 4" xfId="5"/>
    <cellStyle name="Normal" xfId="0" builtinId="0"/>
    <cellStyle name="Normal 2" xfId="11"/>
    <cellStyle name="Normal 2 2" xfId="2"/>
    <cellStyle name="Normal 2 2 2" xfId="8"/>
    <cellStyle name="Normal 5" xfId="12"/>
    <cellStyle name="Normal 7" xfId="6"/>
    <cellStyle name="Normal 9" xfId="3"/>
    <cellStyle name="Normal_Estrutura_de_preços_-_CODEVASF_versão10" xfId="10"/>
    <cellStyle name="Porcentagem 2" xfId="1"/>
    <cellStyle name="Porcentagem 3" xfId="13"/>
    <cellStyle name="Porcentagem 9" xfId="7"/>
    <cellStyle name="Separador de milhares 5" xfId="4"/>
    <cellStyle name="Vírgula 2" xfId="9"/>
  </cellStyles>
  <dxfs count="7">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top" textRotation="0" wrapText="0" indent="0" justifyLastLine="0" shrinkToFit="0" readingOrder="0"/>
    </dxf>
    <dxf>
      <alignment horizontal="center" vertical="top" textRotation="0" wrapText="0" indent="0" justifyLastLine="0" shrinkToFit="0" readingOrder="0"/>
    </dxf>
  </dxfs>
  <tableStyles count="0" defaultTableStyle="TableStyleMedium9"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99060</xdr:colOff>
      <xdr:row>0</xdr:row>
      <xdr:rowOff>45720</xdr:rowOff>
    </xdr:from>
    <xdr:to>
      <xdr:col>6</xdr:col>
      <xdr:colOff>906781</xdr:colOff>
      <xdr:row>0</xdr:row>
      <xdr:rowOff>739140</xdr:rowOff>
    </xdr:to>
    <xdr:pic>
      <xdr:nvPicPr>
        <xdr:cNvPr id="3" name="Imagem 1">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248" y="45720"/>
          <a:ext cx="1345603"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1</xdr:col>
      <xdr:colOff>1356360</xdr:colOff>
      <xdr:row>0</xdr:row>
      <xdr:rowOff>723900</xdr:rowOff>
    </xdr:to>
    <xdr:pic>
      <xdr:nvPicPr>
        <xdr:cNvPr id="2" name="Imagem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420" y="53340"/>
          <a:ext cx="135636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ICARA&#205;%20DE%20MINAS/ICA-0087-%20REVITALIZA&#199;&#195;O%20DE%20PRA&#199;AS-%20CAIXA-%20066411-2023-953348-%201,2%20MILH&#213;ES/PLANILHA%20ATUALIZADA/PM%203.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MEMÓRIA"/>
      <sheetName val="EVENTOS"/>
      <sheetName val="CRONO"/>
      <sheetName val="CRONOPLE"/>
      <sheetName val="PLE"/>
      <sheetName val="QCI"/>
      <sheetName val="BM"/>
      <sheetName val="RRE"/>
      <sheetName val="OFÍCIO"/>
    </sheetNames>
    <sheetDataSet>
      <sheetData sheetId="0">
        <row r="1">
          <cell r="J1" t="str">
            <v>PM</v>
          </cell>
        </row>
        <row r="2">
          <cell r="J2" t="str">
            <v>v3.0.6</v>
          </cell>
        </row>
        <row r="3">
          <cell r="O3">
            <v>1</v>
          </cell>
        </row>
        <row r="4">
          <cell r="O4">
            <v>1</v>
          </cell>
        </row>
      </sheetData>
      <sheetData sheetId="1">
        <row r="2">
          <cell r="E2">
            <v>0</v>
          </cell>
          <cell r="J2" t="str">
            <v>Itens de Investimento</v>
          </cell>
          <cell r="K2" t="str">
            <v>Unidades habitacionais</v>
          </cell>
          <cell r="L2">
            <v>3</v>
          </cell>
          <cell r="M2" t="str">
            <v>Equipamentos comunitários</v>
          </cell>
          <cell r="N2">
            <v>6</v>
          </cell>
          <cell r="O2" t="str">
            <v>Pavimentação</v>
          </cell>
          <cell r="P2">
            <v>6</v>
          </cell>
          <cell r="Q2" t="str">
            <v xml:space="preserve">Drenagem </v>
          </cell>
          <cell r="R2">
            <v>6</v>
          </cell>
          <cell r="S2" t="str">
            <v>Abastecimento de água</v>
          </cell>
          <cell r="T2">
            <v>11</v>
          </cell>
          <cell r="U2" t="str">
            <v>Esgotamento sanitário</v>
          </cell>
          <cell r="V2">
            <v>8</v>
          </cell>
          <cell r="W2" t="str">
            <v>Energia elétrica e iluminação pública</v>
          </cell>
          <cell r="X2">
            <v>4</v>
          </cell>
          <cell r="Y2" t="str">
            <v>Coleta e tratamento de resíduos sólidos</v>
          </cell>
          <cell r="Z2">
            <v>6</v>
          </cell>
          <cell r="AA2" t="str">
            <v xml:space="preserve">Contenção e estabilização de encostas </v>
          </cell>
          <cell r="AB2">
            <v>2</v>
          </cell>
          <cell r="AC2" t="str">
            <v>Regularização fundiária</v>
          </cell>
          <cell r="AD2">
            <v>2</v>
          </cell>
          <cell r="AE2" t="str">
            <v>Aquisição de terreno</v>
          </cell>
          <cell r="AF2">
            <v>2</v>
          </cell>
          <cell r="AG2" t="str">
            <v>Aquisição de equipamentos e insumos</v>
          </cell>
          <cell r="AH2">
            <v>1</v>
          </cell>
          <cell r="AI2" t="str">
            <v>Elaboração de estudos e projetos</v>
          </cell>
          <cell r="AJ2">
            <v>1</v>
          </cell>
          <cell r="AK2" t="str">
            <v>Instrumentos e ações em planejamento e gestão pública</v>
          </cell>
          <cell r="AL2">
            <v>1</v>
          </cell>
          <cell r="AM2" t="str">
            <v>Ações complementares às obras</v>
          </cell>
          <cell r="AN2">
            <v>3</v>
          </cell>
          <cell r="AO2" t="str">
            <v>Gerenciamento</v>
          </cell>
          <cell r="AP2">
            <v>1</v>
          </cell>
          <cell r="AQ2" t="str">
            <v>Trabalho social</v>
          </cell>
          <cell r="AR2">
            <v>4</v>
          </cell>
        </row>
        <row r="3">
          <cell r="J3" t="str">
            <v>Unidades habitacionais</v>
          </cell>
        </row>
        <row r="4">
          <cell r="F4" t="str">
            <v>OGU</v>
          </cell>
          <cell r="J4" t="str">
            <v>Equipamentos comunitários</v>
          </cell>
        </row>
        <row r="5">
          <cell r="F5" t="str">
            <v>PREFEITURA MUNICIPAL DE ICARAÍ DE MINAS</v>
          </cell>
          <cell r="J5" t="str">
            <v>Pavimentação</v>
          </cell>
        </row>
        <row r="6">
          <cell r="F6" t="str">
            <v>ICARAÍ DE MINAS</v>
          </cell>
          <cell r="J6" t="str">
            <v xml:space="preserve">Drenagem </v>
          </cell>
        </row>
        <row r="7">
          <cell r="F7" t="str">
            <v>1091518-52</v>
          </cell>
          <cell r="J7" t="str">
            <v>Abastecimento de água</v>
          </cell>
        </row>
        <row r="8">
          <cell r="F8" t="str">
            <v>953348/2023</v>
          </cell>
          <cell r="J8" t="str">
            <v>Esgotamento sanitário</v>
          </cell>
        </row>
        <row r="9">
          <cell r="F9">
            <v>1176782</v>
          </cell>
          <cell r="J9" t="str">
            <v>Energia elétrica e iluminação pública</v>
          </cell>
        </row>
        <row r="10">
          <cell r="F10">
            <v>856.11</v>
          </cell>
          <cell r="J10" t="str">
            <v>Coleta e tratamento de resíduos sólidos</v>
          </cell>
        </row>
        <row r="11">
          <cell r="F11">
            <v>1E-3</v>
          </cell>
          <cell r="J11" t="str">
            <v xml:space="preserve">Contenção e estabilização de encostas </v>
          </cell>
        </row>
        <row r="12">
          <cell r="F12">
            <v>0</v>
          </cell>
          <cell r="J12" t="str">
            <v>Regularização fundiária</v>
          </cell>
        </row>
        <row r="13">
          <cell r="F13">
            <v>0.04</v>
          </cell>
          <cell r="J13" t="str">
            <v>Aquisição de terreno</v>
          </cell>
        </row>
        <row r="14">
          <cell r="J14" t="str">
            <v>Aquisição de equipamentos e insumos</v>
          </cell>
        </row>
        <row r="15">
          <cell r="J15" t="str">
            <v>Elaboração de estudos e projetos</v>
          </cell>
        </row>
        <row r="16">
          <cell r="F16" t="str">
            <v>REVITALIZAÇÃO DE PRAÇAS E RECAPEAMENTO EM CBUQ NO MUNICÍPIO DE ICARAÍ DE MINAS</v>
          </cell>
          <cell r="J16" t="str">
            <v>Instrumentos e ações em planejamento e gestão pública</v>
          </cell>
        </row>
        <row r="17">
          <cell r="F17" t="str">
            <v>REVITALIZAÇÃO DE PRAÇAS E RECAPEAMENTO EM CBUQ NO MUNICÍPIO DE ICARAÍ DE MINAS</v>
          </cell>
          <cell r="J17" t="str">
            <v>Ações complementares às obras</v>
          </cell>
        </row>
        <row r="18">
          <cell r="F18" t="str">
            <v>DESONERADO</v>
          </cell>
          <cell r="J18" t="str">
            <v>Gerenciamento</v>
          </cell>
        </row>
        <row r="19">
          <cell r="J19" t="str">
            <v>Trabalho social</v>
          </cell>
        </row>
        <row r="20">
          <cell r="J20">
            <v>0</v>
          </cell>
        </row>
        <row r="21">
          <cell r="J21">
            <v>0</v>
          </cell>
        </row>
        <row r="22">
          <cell r="F22" t="str">
            <v>LUCAS ALEXANDRE GOMES VELOSO</v>
          </cell>
        </row>
        <row r="23">
          <cell r="F23" t="str">
            <v>373.195/D</v>
          </cell>
        </row>
        <row r="24">
          <cell r="F24" t="str">
            <v>MG20242818067 - MG20242820332</v>
          </cell>
        </row>
        <row r="31">
          <cell r="F31" t="str">
            <v>Tradicional</v>
          </cell>
        </row>
        <row r="37">
          <cell r="F37">
            <v>0</v>
          </cell>
        </row>
        <row r="38">
          <cell r="F38">
            <v>0</v>
          </cell>
        </row>
        <row r="39">
          <cell r="F39">
            <v>0</v>
          </cell>
        </row>
        <row r="47">
          <cell r="F47">
            <v>0</v>
          </cell>
        </row>
        <row r="51">
          <cell r="F51" t="str">
            <v>NATANY CARDOSO SILVA</v>
          </cell>
        </row>
        <row r="52">
          <cell r="F52" t="str">
            <v>ENG. CIVIL</v>
          </cell>
        </row>
        <row r="53">
          <cell r="F53" t="str">
            <v>235.710/D</v>
          </cell>
        </row>
        <row r="54">
          <cell r="F54">
            <v>0</v>
          </cell>
        </row>
      </sheetData>
      <sheetData sheetId="2"/>
      <sheetData sheetId="3">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row r="8">
          <cell r="F8" t="str">
            <v>'[Referência 12-2023.xlsm]Banco'!$a5:$a$65536</v>
          </cell>
          <cell r="AF8" t="b">
            <v>1</v>
          </cell>
        </row>
        <row r="10">
          <cell r="AF10" t="b">
            <v>1</v>
          </cell>
        </row>
        <row r="11">
          <cell r="AF11" t="b">
            <v>1</v>
          </cell>
        </row>
        <row r="15">
          <cell r="M15" t="str">
            <v>LOTE</v>
          </cell>
          <cell r="P15">
            <v>0</v>
          </cell>
          <cell r="Q15">
            <v>0</v>
          </cell>
          <cell r="R15">
            <v>0</v>
          </cell>
          <cell r="S15">
            <v>0</v>
          </cell>
          <cell r="T15">
            <v>0</v>
          </cell>
          <cell r="U15">
            <v>0</v>
          </cell>
          <cell r="V15">
            <v>0</v>
          </cell>
          <cell r="X15">
            <v>856110.03999999992</v>
          </cell>
          <cell r="Y15">
            <v>0</v>
          </cell>
          <cell r="Z15" t="str">
            <v/>
          </cell>
          <cell r="AA15">
            <v>856.11003999999991</v>
          </cell>
          <cell r="AB15">
            <v>0</v>
          </cell>
          <cell r="AH15">
            <v>0</v>
          </cell>
          <cell r="AJ15">
            <v>0</v>
          </cell>
          <cell r="AL15">
            <v>0</v>
          </cell>
        </row>
        <row r="16">
          <cell r="X16">
            <v>682984.09</v>
          </cell>
          <cell r="Z16" t="str">
            <v/>
          </cell>
          <cell r="AA16">
            <v>682.98408999999992</v>
          </cell>
          <cell r="AB16">
            <v>0</v>
          </cell>
        </row>
        <row r="17">
          <cell r="X17">
            <v>112073.64</v>
          </cell>
          <cell r="Z17" t="str">
            <v/>
          </cell>
          <cell r="AA17">
            <v>112.07364</v>
          </cell>
          <cell r="AB17">
            <v>0</v>
          </cell>
        </row>
        <row r="18">
          <cell r="X18">
            <v>1776.02</v>
          </cell>
          <cell r="Z18" t="str">
            <v>RA</v>
          </cell>
          <cell r="AA18">
            <v>1.7760199999999999</v>
          </cell>
          <cell r="AB18">
            <v>0</v>
          </cell>
        </row>
        <row r="19">
          <cell r="X19">
            <v>110297.62</v>
          </cell>
          <cell r="Z19" t="str">
            <v>RA</v>
          </cell>
          <cell r="AA19">
            <v>110.29761999999999</v>
          </cell>
          <cell r="AB19">
            <v>0</v>
          </cell>
        </row>
        <row r="20">
          <cell r="X20">
            <v>43447.199999999997</v>
          </cell>
          <cell r="Z20" t="str">
            <v/>
          </cell>
          <cell r="AA20">
            <v>43.447199999999995</v>
          </cell>
          <cell r="AB20">
            <v>0</v>
          </cell>
        </row>
        <row r="21">
          <cell r="X21">
            <v>43447.199999999997</v>
          </cell>
          <cell r="Z21" t="str">
            <v>RA</v>
          </cell>
          <cell r="AA21">
            <v>43.447199999999995</v>
          </cell>
          <cell r="AB21">
            <v>0</v>
          </cell>
        </row>
        <row r="22">
          <cell r="X22">
            <v>31093.59</v>
          </cell>
          <cell r="Z22" t="str">
            <v/>
          </cell>
          <cell r="AA22">
            <v>31.093589999999999</v>
          </cell>
          <cell r="AB22">
            <v>0</v>
          </cell>
        </row>
        <row r="23">
          <cell r="X23">
            <v>8183.04</v>
          </cell>
          <cell r="Z23" t="str">
            <v>RA</v>
          </cell>
          <cell r="AA23">
            <v>8.1830400000000001</v>
          </cell>
          <cell r="AB23">
            <v>0</v>
          </cell>
        </row>
        <row r="24">
          <cell r="X24">
            <v>190.89</v>
          </cell>
          <cell r="Z24" t="str">
            <v>RA</v>
          </cell>
          <cell r="AA24">
            <v>0.19089</v>
          </cell>
          <cell r="AB24">
            <v>0</v>
          </cell>
        </row>
        <row r="25">
          <cell r="X25">
            <v>372.42</v>
          </cell>
          <cell r="Z25" t="str">
            <v>RA</v>
          </cell>
          <cell r="AA25">
            <v>0.37242000000000003</v>
          </cell>
          <cell r="AB25">
            <v>0</v>
          </cell>
        </row>
        <row r="26">
          <cell r="X26">
            <v>12314.35</v>
          </cell>
          <cell r="Z26" t="str">
            <v>RA</v>
          </cell>
          <cell r="AA26">
            <v>12.314350000000001</v>
          </cell>
          <cell r="AB26">
            <v>0</v>
          </cell>
        </row>
        <row r="27">
          <cell r="X27">
            <v>55.28</v>
          </cell>
          <cell r="Z27" t="str">
            <v>RA</v>
          </cell>
          <cell r="AA27">
            <v>5.5280000000000003E-2</v>
          </cell>
          <cell r="AB27">
            <v>0</v>
          </cell>
        </row>
        <row r="28">
          <cell r="X28">
            <v>1190.78</v>
          </cell>
          <cell r="Z28" t="str">
            <v>RA</v>
          </cell>
          <cell r="AA28">
            <v>1.1907799999999999</v>
          </cell>
          <cell r="AB28">
            <v>0</v>
          </cell>
        </row>
        <row r="29">
          <cell r="X29">
            <v>4418.03</v>
          </cell>
          <cell r="Z29" t="str">
            <v>RA</v>
          </cell>
          <cell r="AA29">
            <v>4.4180299999999999</v>
          </cell>
          <cell r="AB29">
            <v>0</v>
          </cell>
        </row>
        <row r="30">
          <cell r="X30">
            <v>341.28</v>
          </cell>
          <cell r="Z30" t="str">
            <v>RA</v>
          </cell>
          <cell r="AA30">
            <v>0.34127999999999997</v>
          </cell>
          <cell r="AB30">
            <v>0</v>
          </cell>
        </row>
        <row r="31">
          <cell r="X31">
            <v>4027.52</v>
          </cell>
          <cell r="Z31" t="str">
            <v>RA</v>
          </cell>
          <cell r="AA31">
            <v>4.02752</v>
          </cell>
          <cell r="AB31">
            <v>0</v>
          </cell>
        </row>
        <row r="32">
          <cell r="X32">
            <v>1885.55</v>
          </cell>
          <cell r="Z32" t="str">
            <v/>
          </cell>
          <cell r="AA32">
            <v>1.8855500000000001</v>
          </cell>
          <cell r="AB32">
            <v>0</v>
          </cell>
        </row>
        <row r="33">
          <cell r="X33">
            <v>263.45999999999998</v>
          </cell>
          <cell r="Z33" t="str">
            <v>RA</v>
          </cell>
          <cell r="AA33">
            <v>0.26345999999999997</v>
          </cell>
          <cell r="AB33">
            <v>0</v>
          </cell>
        </row>
        <row r="34">
          <cell r="X34">
            <v>1622.09</v>
          </cell>
          <cell r="Z34" t="str">
            <v>RA</v>
          </cell>
          <cell r="AA34">
            <v>1.62209</v>
          </cell>
          <cell r="AB34">
            <v>0</v>
          </cell>
        </row>
        <row r="35">
          <cell r="X35">
            <v>148342.1</v>
          </cell>
          <cell r="Z35" t="str">
            <v/>
          </cell>
          <cell r="AA35">
            <v>148.34209999999999</v>
          </cell>
          <cell r="AB35">
            <v>0</v>
          </cell>
        </row>
        <row r="36">
          <cell r="X36">
            <v>112202.72</v>
          </cell>
          <cell r="Z36" t="str">
            <v>RA</v>
          </cell>
          <cell r="AA36">
            <v>112.20272</v>
          </cell>
          <cell r="AB36">
            <v>0</v>
          </cell>
        </row>
        <row r="37">
          <cell r="X37">
            <v>2844.67</v>
          </cell>
          <cell r="Z37" t="str">
            <v>RA</v>
          </cell>
          <cell r="AA37">
            <v>2.8446700000000003</v>
          </cell>
          <cell r="AB37">
            <v>0</v>
          </cell>
        </row>
        <row r="38">
          <cell r="X38">
            <v>4360.55</v>
          </cell>
          <cell r="Z38" t="str">
            <v>RA</v>
          </cell>
          <cell r="AA38">
            <v>4.3605499999999999</v>
          </cell>
          <cell r="AB38">
            <v>0</v>
          </cell>
        </row>
        <row r="39">
          <cell r="X39">
            <v>13324.22</v>
          </cell>
          <cell r="Z39" t="str">
            <v>RA</v>
          </cell>
          <cell r="AA39">
            <v>13.32422</v>
          </cell>
          <cell r="AB39">
            <v>0</v>
          </cell>
        </row>
        <row r="40">
          <cell r="X40">
            <v>3385.1</v>
          </cell>
          <cell r="Z40" t="str">
            <v>RA</v>
          </cell>
          <cell r="AA40">
            <v>3.3851</v>
          </cell>
          <cell r="AB40">
            <v>0</v>
          </cell>
        </row>
        <row r="41">
          <cell r="X41">
            <v>12224.84</v>
          </cell>
          <cell r="Z41" t="str">
            <v>RA</v>
          </cell>
          <cell r="AA41">
            <v>12.22484</v>
          </cell>
          <cell r="AB41">
            <v>0</v>
          </cell>
        </row>
        <row r="42">
          <cell r="X42">
            <v>78763.87</v>
          </cell>
          <cell r="Z42" t="str">
            <v/>
          </cell>
          <cell r="AA42">
            <v>78.763869999999997</v>
          </cell>
          <cell r="AB42">
            <v>0</v>
          </cell>
        </row>
        <row r="43">
          <cell r="X43">
            <v>67583.789999999994</v>
          </cell>
          <cell r="Z43" t="str">
            <v>RA</v>
          </cell>
          <cell r="AA43">
            <v>67.583789999999993</v>
          </cell>
          <cell r="AB43">
            <v>0</v>
          </cell>
        </row>
        <row r="44">
          <cell r="X44">
            <v>11180.08</v>
          </cell>
          <cell r="Z44" t="str">
            <v>RA</v>
          </cell>
          <cell r="AA44">
            <v>11.18008</v>
          </cell>
          <cell r="AB44">
            <v>0</v>
          </cell>
        </row>
        <row r="45">
          <cell r="X45">
            <v>475.07</v>
          </cell>
          <cell r="Z45" t="str">
            <v/>
          </cell>
          <cell r="AA45">
            <v>0.47506999999999999</v>
          </cell>
          <cell r="AB45">
            <v>0</v>
          </cell>
        </row>
        <row r="46">
          <cell r="X46">
            <v>223.81</v>
          </cell>
          <cell r="Z46" t="str">
            <v>RA</v>
          </cell>
          <cell r="AA46">
            <v>0.22381000000000001</v>
          </cell>
          <cell r="AB46">
            <v>0</v>
          </cell>
        </row>
        <row r="47">
          <cell r="X47">
            <v>25.67</v>
          </cell>
          <cell r="Z47" t="str">
            <v>RA</v>
          </cell>
          <cell r="AA47">
            <v>2.5670000000000002E-2</v>
          </cell>
          <cell r="AB47">
            <v>0</v>
          </cell>
        </row>
        <row r="48">
          <cell r="X48">
            <v>225.59</v>
          </cell>
          <cell r="Z48" t="str">
            <v>RA</v>
          </cell>
          <cell r="AA48">
            <v>0.22559000000000001</v>
          </cell>
          <cell r="AB48">
            <v>0</v>
          </cell>
        </row>
        <row r="49">
          <cell r="X49">
            <v>17836.89</v>
          </cell>
          <cell r="Z49" t="str">
            <v/>
          </cell>
          <cell r="AA49">
            <v>17.83689</v>
          </cell>
          <cell r="AB49">
            <v>0</v>
          </cell>
        </row>
        <row r="50">
          <cell r="X50">
            <v>17836.89</v>
          </cell>
          <cell r="Z50" t="str">
            <v>RA</v>
          </cell>
          <cell r="AA50">
            <v>17.83689</v>
          </cell>
          <cell r="AB50">
            <v>0</v>
          </cell>
        </row>
        <row r="51">
          <cell r="X51">
            <v>22594.1</v>
          </cell>
          <cell r="Z51" t="str">
            <v/>
          </cell>
          <cell r="AA51">
            <v>22.594099999999997</v>
          </cell>
          <cell r="AB51">
            <v>0</v>
          </cell>
        </row>
        <row r="52">
          <cell r="X52">
            <v>13817.52</v>
          </cell>
          <cell r="Z52" t="str">
            <v>RA</v>
          </cell>
          <cell r="AA52">
            <v>13.81752</v>
          </cell>
          <cell r="AB52">
            <v>0</v>
          </cell>
        </row>
        <row r="53">
          <cell r="X53">
            <v>1591.8</v>
          </cell>
          <cell r="Z53" t="str">
            <v>RA</v>
          </cell>
          <cell r="AA53">
            <v>1.5917999999999999</v>
          </cell>
          <cell r="AB53">
            <v>0</v>
          </cell>
        </row>
        <row r="54">
          <cell r="X54">
            <v>2792.75</v>
          </cell>
          <cell r="Z54" t="str">
            <v>RA</v>
          </cell>
          <cell r="AA54">
            <v>2.7927499999999998</v>
          </cell>
          <cell r="AB54">
            <v>0</v>
          </cell>
        </row>
        <row r="55">
          <cell r="X55">
            <v>320.13</v>
          </cell>
          <cell r="Z55" t="str">
            <v>RA</v>
          </cell>
          <cell r="AA55">
            <v>0.32013000000000003</v>
          </cell>
          <cell r="AB55">
            <v>0</v>
          </cell>
        </row>
        <row r="56">
          <cell r="X56">
            <v>4071.9</v>
          </cell>
          <cell r="Z56" t="str">
            <v>RA</v>
          </cell>
          <cell r="AA56">
            <v>4.0719000000000003</v>
          </cell>
          <cell r="AB56">
            <v>0</v>
          </cell>
        </row>
        <row r="57">
          <cell r="X57">
            <v>147355.07999999999</v>
          </cell>
          <cell r="Z57" t="str">
            <v/>
          </cell>
          <cell r="AA57">
            <v>147.35507999999999</v>
          </cell>
          <cell r="AB57">
            <v>0</v>
          </cell>
        </row>
        <row r="58">
          <cell r="X58">
            <v>6653.88</v>
          </cell>
          <cell r="Z58" t="str">
            <v>RA</v>
          </cell>
          <cell r="AA58">
            <v>6.65388</v>
          </cell>
          <cell r="AB58">
            <v>0</v>
          </cell>
        </row>
        <row r="59">
          <cell r="X59">
            <v>36140.58</v>
          </cell>
          <cell r="Z59" t="str">
            <v>RA</v>
          </cell>
          <cell r="AA59">
            <v>36.14058</v>
          </cell>
          <cell r="AB59">
            <v>0</v>
          </cell>
        </row>
        <row r="60">
          <cell r="X60">
            <v>278.64</v>
          </cell>
          <cell r="Z60" t="str">
            <v>RA</v>
          </cell>
          <cell r="AA60">
            <v>0.27864</v>
          </cell>
          <cell r="AB60">
            <v>0</v>
          </cell>
        </row>
        <row r="61">
          <cell r="X61">
            <v>66406.12</v>
          </cell>
          <cell r="Z61" t="str">
            <v>RA</v>
          </cell>
          <cell r="AA61">
            <v>66.406120000000001</v>
          </cell>
          <cell r="AB61">
            <v>0</v>
          </cell>
        </row>
        <row r="62">
          <cell r="X62">
            <v>37875.86</v>
          </cell>
          <cell r="Z62" t="str">
            <v>RA</v>
          </cell>
          <cell r="AA62">
            <v>37.875860000000003</v>
          </cell>
          <cell r="AB62">
            <v>0</v>
          </cell>
        </row>
        <row r="63">
          <cell r="X63">
            <v>12683.07</v>
          </cell>
          <cell r="Z63" t="str">
            <v/>
          </cell>
          <cell r="AA63">
            <v>12.683070000000001</v>
          </cell>
          <cell r="AB63">
            <v>0</v>
          </cell>
        </row>
        <row r="64">
          <cell r="X64">
            <v>4795</v>
          </cell>
          <cell r="Z64" t="str">
            <v>RA</v>
          </cell>
          <cell r="AA64">
            <v>4.7949999999999999</v>
          </cell>
          <cell r="AB64">
            <v>0</v>
          </cell>
        </row>
        <row r="65">
          <cell r="X65">
            <v>2420.21</v>
          </cell>
          <cell r="Z65" t="str">
            <v>RA</v>
          </cell>
          <cell r="AA65">
            <v>2.42021</v>
          </cell>
          <cell r="AB65">
            <v>0</v>
          </cell>
        </row>
        <row r="66">
          <cell r="X66">
            <v>5467.86</v>
          </cell>
          <cell r="Z66" t="str">
            <v>RA</v>
          </cell>
          <cell r="AA66">
            <v>5.4678599999999999</v>
          </cell>
          <cell r="AB66">
            <v>0</v>
          </cell>
        </row>
        <row r="67">
          <cell r="X67">
            <v>8192.08</v>
          </cell>
          <cell r="Z67" t="str">
            <v/>
          </cell>
          <cell r="AA67">
            <v>8.1920800000000007</v>
          </cell>
          <cell r="AB67">
            <v>0</v>
          </cell>
        </row>
        <row r="68">
          <cell r="X68">
            <v>33.82</v>
          </cell>
          <cell r="Z68" t="str">
            <v>RA</v>
          </cell>
          <cell r="AA68">
            <v>3.3820000000000003E-2</v>
          </cell>
          <cell r="AB68">
            <v>0</v>
          </cell>
        </row>
        <row r="69">
          <cell r="X69">
            <v>37.909999999999997</v>
          </cell>
          <cell r="Z69" t="str">
            <v>RA</v>
          </cell>
          <cell r="AA69">
            <v>3.7909999999999999E-2</v>
          </cell>
          <cell r="AB69">
            <v>0</v>
          </cell>
        </row>
        <row r="70">
          <cell r="X70">
            <v>56.13</v>
          </cell>
          <cell r="Z70" t="str">
            <v>RA</v>
          </cell>
          <cell r="AA70">
            <v>5.6130000000000006E-2</v>
          </cell>
          <cell r="AB70">
            <v>0</v>
          </cell>
        </row>
        <row r="71">
          <cell r="X71">
            <v>243.19</v>
          </cell>
          <cell r="Z71" t="str">
            <v>RA</v>
          </cell>
          <cell r="AA71">
            <v>0.24318999999999999</v>
          </cell>
          <cell r="AB71">
            <v>0</v>
          </cell>
        </row>
        <row r="72">
          <cell r="X72">
            <v>125.48</v>
          </cell>
          <cell r="Z72" t="str">
            <v>RA</v>
          </cell>
          <cell r="AA72">
            <v>0.12548000000000001</v>
          </cell>
          <cell r="AB72">
            <v>0</v>
          </cell>
        </row>
        <row r="73">
          <cell r="X73">
            <v>0.3</v>
          </cell>
          <cell r="Z73" t="str">
            <v>RA</v>
          </cell>
          <cell r="AA73">
            <v>2.9999999999999997E-4</v>
          </cell>
          <cell r="AB73">
            <v>0</v>
          </cell>
        </row>
        <row r="74">
          <cell r="X74">
            <v>0.09</v>
          </cell>
          <cell r="Z74" t="str">
            <v>RA</v>
          </cell>
          <cell r="AA74">
            <v>8.9999999999999992E-5</v>
          </cell>
          <cell r="AB74">
            <v>0</v>
          </cell>
        </row>
        <row r="75">
          <cell r="X75">
            <v>7343.2</v>
          </cell>
          <cell r="Z75" t="str">
            <v>RA</v>
          </cell>
          <cell r="AA75">
            <v>7.3432000000000004</v>
          </cell>
          <cell r="AB75">
            <v>0</v>
          </cell>
        </row>
        <row r="76">
          <cell r="X76">
            <v>351.96</v>
          </cell>
          <cell r="Z76" t="str">
            <v>RA</v>
          </cell>
          <cell r="AA76">
            <v>0.35196</v>
          </cell>
          <cell r="AB76">
            <v>0</v>
          </cell>
        </row>
        <row r="77">
          <cell r="X77">
            <v>27916.51</v>
          </cell>
          <cell r="Z77" t="str">
            <v/>
          </cell>
          <cell r="AA77">
            <v>27.916510000000002</v>
          </cell>
          <cell r="AB77">
            <v>0</v>
          </cell>
        </row>
        <row r="78">
          <cell r="X78">
            <v>851.78</v>
          </cell>
          <cell r="Z78" t="str">
            <v>RA</v>
          </cell>
          <cell r="AA78">
            <v>0.85177999999999998</v>
          </cell>
          <cell r="AB78">
            <v>0</v>
          </cell>
        </row>
        <row r="79">
          <cell r="X79">
            <v>337.74</v>
          </cell>
          <cell r="Z79" t="str">
            <v>RA</v>
          </cell>
          <cell r="AA79">
            <v>0.33774000000000004</v>
          </cell>
          <cell r="AB79">
            <v>0</v>
          </cell>
        </row>
        <row r="80">
          <cell r="X80">
            <v>513.17999999999995</v>
          </cell>
          <cell r="Z80" t="str">
            <v>RA</v>
          </cell>
          <cell r="AA80">
            <v>0.51317999999999997</v>
          </cell>
          <cell r="AB80">
            <v>0</v>
          </cell>
        </row>
        <row r="81">
          <cell r="X81">
            <v>64</v>
          </cell>
          <cell r="Z81" t="str">
            <v>RA</v>
          </cell>
          <cell r="AA81">
            <v>6.4000000000000001E-2</v>
          </cell>
          <cell r="AB81">
            <v>0</v>
          </cell>
        </row>
        <row r="82">
          <cell r="X82">
            <v>33.020000000000003</v>
          </cell>
          <cell r="Z82" t="str">
            <v>RA</v>
          </cell>
          <cell r="AA82">
            <v>3.3020000000000001E-2</v>
          </cell>
          <cell r="AB82">
            <v>0</v>
          </cell>
        </row>
        <row r="83">
          <cell r="X83">
            <v>10.23</v>
          </cell>
          <cell r="Z83" t="str">
            <v>RA</v>
          </cell>
          <cell r="AA83">
            <v>1.0230000000000001E-2</v>
          </cell>
          <cell r="AB83">
            <v>0</v>
          </cell>
        </row>
        <row r="84">
          <cell r="X84">
            <v>3.3</v>
          </cell>
          <cell r="Z84" t="str">
            <v>RA</v>
          </cell>
          <cell r="AA84">
            <v>3.3E-3</v>
          </cell>
          <cell r="AB84">
            <v>0</v>
          </cell>
        </row>
        <row r="85">
          <cell r="X85">
            <v>7252.2</v>
          </cell>
          <cell r="Z85" t="str">
            <v>RA</v>
          </cell>
          <cell r="AA85">
            <v>7.2522000000000002</v>
          </cell>
          <cell r="AB85">
            <v>0</v>
          </cell>
        </row>
        <row r="86">
          <cell r="X86">
            <v>17411.66</v>
          </cell>
          <cell r="Z86" t="str">
            <v>RA</v>
          </cell>
          <cell r="AA86">
            <v>17.411660000000001</v>
          </cell>
          <cell r="AB86">
            <v>0</v>
          </cell>
        </row>
        <row r="87">
          <cell r="X87">
            <v>1439.4</v>
          </cell>
          <cell r="Z87" t="str">
            <v>RA</v>
          </cell>
          <cell r="AA87">
            <v>1.4394</v>
          </cell>
          <cell r="AB87">
            <v>0</v>
          </cell>
        </row>
        <row r="88">
          <cell r="X88">
            <v>30325.34</v>
          </cell>
          <cell r="Z88" t="str">
            <v/>
          </cell>
          <cell r="AA88">
            <v>30.325340000000004</v>
          </cell>
          <cell r="AB88">
            <v>0</v>
          </cell>
        </row>
        <row r="89">
          <cell r="X89">
            <v>78</v>
          </cell>
          <cell r="Z89" t="str">
            <v>RA</v>
          </cell>
          <cell r="AA89">
            <v>7.8E-2</v>
          </cell>
          <cell r="AB89">
            <v>0</v>
          </cell>
        </row>
        <row r="90">
          <cell r="X90">
            <v>534.24</v>
          </cell>
          <cell r="Z90" t="str">
            <v>RA</v>
          </cell>
          <cell r="AA90">
            <v>0.53424000000000005</v>
          </cell>
          <cell r="AB90">
            <v>0</v>
          </cell>
        </row>
        <row r="91">
          <cell r="X91">
            <v>1223.78</v>
          </cell>
          <cell r="Z91" t="str">
            <v>RA</v>
          </cell>
          <cell r="AA91">
            <v>1.2237800000000001</v>
          </cell>
          <cell r="AB91">
            <v>0</v>
          </cell>
        </row>
        <row r="92">
          <cell r="X92">
            <v>10209.17</v>
          </cell>
          <cell r="Z92" t="str">
            <v>RA</v>
          </cell>
          <cell r="AA92">
            <v>10.20917</v>
          </cell>
          <cell r="AB92">
            <v>0</v>
          </cell>
        </row>
        <row r="93">
          <cell r="X93">
            <v>243.46</v>
          </cell>
          <cell r="Z93" t="str">
            <v>RA</v>
          </cell>
          <cell r="AA93">
            <v>0.24346000000000001</v>
          </cell>
          <cell r="AB93">
            <v>0</v>
          </cell>
        </row>
        <row r="94">
          <cell r="X94">
            <v>1865.27</v>
          </cell>
          <cell r="Z94" t="str">
            <v>RA</v>
          </cell>
          <cell r="AA94">
            <v>1.86527</v>
          </cell>
          <cell r="AB94">
            <v>0</v>
          </cell>
        </row>
        <row r="95">
          <cell r="X95">
            <v>95.28</v>
          </cell>
          <cell r="Z95" t="str">
            <v>RA</v>
          </cell>
          <cell r="AA95">
            <v>9.5280000000000004E-2</v>
          </cell>
          <cell r="AB95">
            <v>0</v>
          </cell>
        </row>
        <row r="96">
          <cell r="X96">
            <v>325.44</v>
          </cell>
          <cell r="Z96" t="str">
            <v>RA</v>
          </cell>
          <cell r="AA96">
            <v>0.32544000000000001</v>
          </cell>
          <cell r="AB96">
            <v>0</v>
          </cell>
        </row>
        <row r="97">
          <cell r="X97">
            <v>123.48</v>
          </cell>
          <cell r="Z97" t="str">
            <v>RA</v>
          </cell>
          <cell r="AA97">
            <v>0.12348000000000001</v>
          </cell>
          <cell r="AB97">
            <v>0</v>
          </cell>
        </row>
        <row r="98">
          <cell r="X98">
            <v>113.64</v>
          </cell>
          <cell r="Z98" t="str">
            <v>RA</v>
          </cell>
          <cell r="AA98">
            <v>0.11364</v>
          </cell>
          <cell r="AB98">
            <v>0</v>
          </cell>
        </row>
        <row r="99">
          <cell r="X99">
            <v>370.44</v>
          </cell>
          <cell r="Z99" t="str">
            <v>RA</v>
          </cell>
          <cell r="AA99">
            <v>0.37043999999999999</v>
          </cell>
          <cell r="AB99">
            <v>0</v>
          </cell>
        </row>
        <row r="100">
          <cell r="X100">
            <v>1361.14</v>
          </cell>
          <cell r="Z100" t="str">
            <v>RA</v>
          </cell>
          <cell r="AA100">
            <v>1.3611400000000002</v>
          </cell>
          <cell r="AB100">
            <v>0</v>
          </cell>
        </row>
        <row r="101">
          <cell r="X101">
            <v>2532.12</v>
          </cell>
          <cell r="Z101" t="str">
            <v>RA</v>
          </cell>
          <cell r="AA101">
            <v>2.5321199999999999</v>
          </cell>
          <cell r="AB101">
            <v>0</v>
          </cell>
        </row>
        <row r="102">
          <cell r="X102">
            <v>6129.39</v>
          </cell>
          <cell r="Z102" t="str">
            <v>RA</v>
          </cell>
          <cell r="AA102">
            <v>6.1293900000000008</v>
          </cell>
          <cell r="AB102">
            <v>0</v>
          </cell>
        </row>
        <row r="103">
          <cell r="X103">
            <v>1385.7</v>
          </cell>
          <cell r="Z103" t="str">
            <v>RA</v>
          </cell>
          <cell r="AA103">
            <v>1.3857000000000002</v>
          </cell>
          <cell r="AB103">
            <v>0</v>
          </cell>
        </row>
        <row r="104">
          <cell r="X104">
            <v>3734.79</v>
          </cell>
          <cell r="Z104" t="str">
            <v>RA</v>
          </cell>
          <cell r="AA104">
            <v>3.7347899999999998</v>
          </cell>
          <cell r="AB104">
            <v>0</v>
          </cell>
        </row>
        <row r="105">
          <cell r="X105">
            <v>173125.95</v>
          </cell>
          <cell r="Z105" t="str">
            <v/>
          </cell>
          <cell r="AA105">
            <v>173.12594999999999</v>
          </cell>
          <cell r="AB105">
            <v>0</v>
          </cell>
        </row>
        <row r="106">
          <cell r="X106">
            <v>2896.97</v>
          </cell>
          <cell r="Z106" t="str">
            <v/>
          </cell>
          <cell r="AA106">
            <v>2.89697</v>
          </cell>
          <cell r="AB106">
            <v>0</v>
          </cell>
        </row>
        <row r="107">
          <cell r="X107">
            <v>2896.97</v>
          </cell>
          <cell r="Z107" t="str">
            <v>RA</v>
          </cell>
          <cell r="AA107">
            <v>2.89697</v>
          </cell>
          <cell r="AB107">
            <v>0</v>
          </cell>
        </row>
        <row r="108">
          <cell r="X108">
            <v>121288.92</v>
          </cell>
          <cell r="Z108" t="str">
            <v/>
          </cell>
          <cell r="AA108">
            <v>121.28891999999999</v>
          </cell>
          <cell r="AB108">
            <v>0</v>
          </cell>
        </row>
        <row r="109">
          <cell r="X109">
            <v>3304.99</v>
          </cell>
          <cell r="Z109" t="str">
            <v>RA</v>
          </cell>
          <cell r="AA109">
            <v>3.3049899999999997</v>
          </cell>
          <cell r="AB109">
            <v>0</v>
          </cell>
        </row>
        <row r="110">
          <cell r="X110">
            <v>37.130000000000003</v>
          </cell>
          <cell r="Z110" t="str">
            <v>RA</v>
          </cell>
          <cell r="AA110">
            <v>3.7130000000000003E-2</v>
          </cell>
          <cell r="AB110">
            <v>0</v>
          </cell>
        </row>
        <row r="111">
          <cell r="X111">
            <v>227.9</v>
          </cell>
          <cell r="Z111" t="str">
            <v>RA</v>
          </cell>
          <cell r="AA111">
            <v>0.22790000000000002</v>
          </cell>
          <cell r="AB111">
            <v>0</v>
          </cell>
        </row>
        <row r="112">
          <cell r="X112">
            <v>100507.28</v>
          </cell>
          <cell r="Z112" t="str">
            <v>RA</v>
          </cell>
          <cell r="AA112">
            <v>100.50727999999999</v>
          </cell>
          <cell r="AB112">
            <v>0</v>
          </cell>
        </row>
        <row r="113">
          <cell r="X113">
            <v>17211.62</v>
          </cell>
          <cell r="Z113" t="str">
            <v>RA</v>
          </cell>
          <cell r="AA113">
            <v>17.21162</v>
          </cell>
          <cell r="AB113">
            <v>0</v>
          </cell>
        </row>
        <row r="114">
          <cell r="X114">
            <v>45214.48</v>
          </cell>
          <cell r="Z114" t="str">
            <v/>
          </cell>
          <cell r="AA114">
            <v>45.214480000000002</v>
          </cell>
          <cell r="AB114">
            <v>0</v>
          </cell>
        </row>
        <row r="115">
          <cell r="X115">
            <v>6429.19</v>
          </cell>
          <cell r="Z115" t="str">
            <v>RA</v>
          </cell>
          <cell r="AA115">
            <v>6.4291899999999993</v>
          </cell>
          <cell r="AB115">
            <v>0</v>
          </cell>
        </row>
        <row r="116">
          <cell r="X116">
            <v>32635.65</v>
          </cell>
          <cell r="Z116" t="str">
            <v>RA</v>
          </cell>
          <cell r="AA116">
            <v>32.635650000000005</v>
          </cell>
          <cell r="AB116">
            <v>0</v>
          </cell>
        </row>
        <row r="117">
          <cell r="X117">
            <v>6149.64</v>
          </cell>
          <cell r="Z117" t="str">
            <v>RA</v>
          </cell>
          <cell r="AA117">
            <v>6.1496400000000007</v>
          </cell>
          <cell r="AB117">
            <v>0</v>
          </cell>
        </row>
        <row r="118">
          <cell r="X118">
            <v>3725.58</v>
          </cell>
          <cell r="Z118" t="str">
            <v/>
          </cell>
          <cell r="AA118">
            <v>3.7255799999999999</v>
          </cell>
          <cell r="AB118">
            <v>0</v>
          </cell>
        </row>
        <row r="119">
          <cell r="X119">
            <v>736.3</v>
          </cell>
          <cell r="Z119" t="str">
            <v>RA</v>
          </cell>
          <cell r="AA119">
            <v>0.73629999999999995</v>
          </cell>
          <cell r="AB119">
            <v>0</v>
          </cell>
        </row>
        <row r="120">
          <cell r="X120">
            <v>922.57</v>
          </cell>
          <cell r="Z120" t="str">
            <v>RA</v>
          </cell>
          <cell r="AA120">
            <v>0.92257000000000011</v>
          </cell>
          <cell r="AB120">
            <v>0</v>
          </cell>
        </row>
        <row r="121">
          <cell r="X121">
            <v>1649.56</v>
          </cell>
          <cell r="Z121" t="str">
            <v>RA</v>
          </cell>
          <cell r="AA121">
            <v>1.6495599999999999</v>
          </cell>
          <cell r="AB121">
            <v>0</v>
          </cell>
        </row>
        <row r="122">
          <cell r="X122">
            <v>417.15</v>
          </cell>
          <cell r="Z122" t="str">
            <v>RA</v>
          </cell>
          <cell r="AA122">
            <v>0.41714999999999997</v>
          </cell>
          <cell r="AB122">
            <v>0</v>
          </cell>
        </row>
        <row r="123">
          <cell r="M123">
            <v>0</v>
          </cell>
          <cell r="P123">
            <v>0</v>
          </cell>
          <cell r="Q123">
            <v>0</v>
          </cell>
          <cell r="R123">
            <v>0</v>
          </cell>
          <cell r="S123">
            <v>0</v>
          </cell>
          <cell r="T123">
            <v>0</v>
          </cell>
          <cell r="U123">
            <v>0</v>
          </cell>
          <cell r="V123">
            <v>0</v>
          </cell>
          <cell r="X123">
            <v>0</v>
          </cell>
          <cell r="AH123">
            <v>0</v>
          </cell>
          <cell r="AJ123">
            <v>0</v>
          </cell>
          <cell r="AL123">
            <v>0</v>
          </cell>
        </row>
      </sheetData>
      <sheetData sheetId="5">
        <row r="12">
          <cell r="A12">
            <v>2</v>
          </cell>
          <cell r="Q12" t="str">
            <v>PRAÇAS - DEMOLIÇÕES</v>
          </cell>
          <cell r="AA12" t="str">
            <v>.</v>
          </cell>
        </row>
        <row r="15">
          <cell r="I15">
            <v>0</v>
          </cell>
          <cell r="M15">
            <v>1</v>
          </cell>
          <cell r="Q15">
            <v>190810.15</v>
          </cell>
        </row>
        <row r="16">
          <cell r="M16" t="str">
            <v/>
          </cell>
        </row>
        <row r="17">
          <cell r="M17" t="str">
            <v/>
          </cell>
        </row>
        <row r="18">
          <cell r="M18">
            <v>2</v>
          </cell>
        </row>
        <row r="19">
          <cell r="M19">
            <v>2</v>
          </cell>
        </row>
        <row r="20">
          <cell r="M20" t="str">
            <v/>
          </cell>
        </row>
        <row r="21">
          <cell r="M21">
            <v>3</v>
          </cell>
        </row>
        <row r="22">
          <cell r="M22" t="str">
            <v/>
          </cell>
        </row>
        <row r="23">
          <cell r="M23">
            <v>4</v>
          </cell>
        </row>
        <row r="24">
          <cell r="M24">
            <v>4</v>
          </cell>
        </row>
        <row r="25">
          <cell r="M25">
            <v>4</v>
          </cell>
        </row>
        <row r="26">
          <cell r="M26">
            <v>4</v>
          </cell>
        </row>
        <row r="27">
          <cell r="M27">
            <v>4</v>
          </cell>
        </row>
        <row r="28">
          <cell r="M28">
            <v>4</v>
          </cell>
        </row>
        <row r="29">
          <cell r="M29">
            <v>4</v>
          </cell>
        </row>
        <row r="30">
          <cell r="M30">
            <v>4</v>
          </cell>
        </row>
        <row r="31">
          <cell r="M31">
            <v>4</v>
          </cell>
        </row>
        <row r="32">
          <cell r="M32" t="str">
            <v/>
          </cell>
        </row>
        <row r="33">
          <cell r="M33">
            <v>5</v>
          </cell>
        </row>
        <row r="34">
          <cell r="M34">
            <v>5</v>
          </cell>
        </row>
        <row r="35">
          <cell r="M35" t="str">
            <v/>
          </cell>
        </row>
        <row r="36">
          <cell r="M36">
            <v>6</v>
          </cell>
        </row>
        <row r="37">
          <cell r="M37">
            <v>6</v>
          </cell>
        </row>
        <row r="38">
          <cell r="M38">
            <v>6</v>
          </cell>
        </row>
        <row r="39">
          <cell r="M39">
            <v>6</v>
          </cell>
        </row>
        <row r="40">
          <cell r="M40">
            <v>6</v>
          </cell>
        </row>
        <row r="41">
          <cell r="M41">
            <v>6</v>
          </cell>
        </row>
        <row r="42">
          <cell r="M42" t="str">
            <v/>
          </cell>
        </row>
        <row r="43">
          <cell r="M43">
            <v>7</v>
          </cell>
        </row>
        <row r="44">
          <cell r="M44">
            <v>7</v>
          </cell>
        </row>
        <row r="45">
          <cell r="M45" t="str">
            <v/>
          </cell>
        </row>
        <row r="46">
          <cell r="M46">
            <v>8</v>
          </cell>
        </row>
        <row r="47">
          <cell r="M47">
            <v>8</v>
          </cell>
        </row>
        <row r="48">
          <cell r="M48">
            <v>8</v>
          </cell>
        </row>
        <row r="49">
          <cell r="M49" t="str">
            <v/>
          </cell>
        </row>
        <row r="50">
          <cell r="M50">
            <v>9</v>
          </cell>
        </row>
        <row r="51">
          <cell r="M51" t="str">
            <v/>
          </cell>
        </row>
        <row r="52">
          <cell r="M52">
            <v>10</v>
          </cell>
        </row>
        <row r="53">
          <cell r="M53">
            <v>10</v>
          </cell>
        </row>
        <row r="54">
          <cell r="M54">
            <v>10</v>
          </cell>
        </row>
        <row r="55">
          <cell r="M55">
            <v>10</v>
          </cell>
        </row>
        <row r="56">
          <cell r="M56">
            <v>10</v>
          </cell>
        </row>
        <row r="57">
          <cell r="M57" t="str">
            <v/>
          </cell>
        </row>
        <row r="58">
          <cell r="M58">
            <v>11</v>
          </cell>
        </row>
        <row r="59">
          <cell r="M59">
            <v>11</v>
          </cell>
        </row>
        <row r="60">
          <cell r="M60">
            <v>11</v>
          </cell>
        </row>
        <row r="61">
          <cell r="M61">
            <v>11</v>
          </cell>
        </row>
        <row r="62">
          <cell r="M62">
            <v>11</v>
          </cell>
        </row>
        <row r="63">
          <cell r="M63" t="str">
            <v/>
          </cell>
        </row>
        <row r="64">
          <cell r="M64">
            <v>12</v>
          </cell>
        </row>
        <row r="65">
          <cell r="M65">
            <v>12</v>
          </cell>
        </row>
        <row r="66">
          <cell r="M66">
            <v>12</v>
          </cell>
        </row>
        <row r="67">
          <cell r="M67" t="str">
            <v/>
          </cell>
        </row>
        <row r="68">
          <cell r="M68">
            <v>13</v>
          </cell>
        </row>
        <row r="69">
          <cell r="M69">
            <v>13</v>
          </cell>
        </row>
        <row r="70">
          <cell r="M70">
            <v>13</v>
          </cell>
        </row>
        <row r="71">
          <cell r="M71">
            <v>13</v>
          </cell>
        </row>
        <row r="72">
          <cell r="M72">
            <v>13</v>
          </cell>
        </row>
        <row r="73">
          <cell r="M73">
            <v>13</v>
          </cell>
        </row>
        <row r="74">
          <cell r="M74">
            <v>13</v>
          </cell>
        </row>
        <row r="75">
          <cell r="M75">
            <v>13</v>
          </cell>
        </row>
        <row r="76">
          <cell r="M76">
            <v>13</v>
          </cell>
        </row>
        <row r="77">
          <cell r="M77" t="str">
            <v/>
          </cell>
        </row>
        <row r="78">
          <cell r="M78">
            <v>14</v>
          </cell>
        </row>
        <row r="79">
          <cell r="M79">
            <v>14</v>
          </cell>
        </row>
        <row r="80">
          <cell r="M80">
            <v>14</v>
          </cell>
        </row>
        <row r="81">
          <cell r="M81">
            <v>14</v>
          </cell>
        </row>
        <row r="82">
          <cell r="M82">
            <v>14</v>
          </cell>
        </row>
        <row r="83">
          <cell r="M83">
            <v>14</v>
          </cell>
        </row>
        <row r="84">
          <cell r="M84">
            <v>14</v>
          </cell>
        </row>
        <row r="85">
          <cell r="M85">
            <v>14</v>
          </cell>
        </row>
        <row r="86">
          <cell r="M86">
            <v>14</v>
          </cell>
        </row>
        <row r="87">
          <cell r="M87">
            <v>14</v>
          </cell>
        </row>
        <row r="88">
          <cell r="M88" t="str">
            <v/>
          </cell>
        </row>
        <row r="89">
          <cell r="M89">
            <v>15</v>
          </cell>
        </row>
        <row r="90">
          <cell r="M90">
            <v>15</v>
          </cell>
        </row>
        <row r="91">
          <cell r="M91">
            <v>15</v>
          </cell>
        </row>
        <row r="92">
          <cell r="M92">
            <v>15</v>
          </cell>
        </row>
        <row r="93">
          <cell r="M93">
            <v>15</v>
          </cell>
        </row>
        <row r="94">
          <cell r="M94">
            <v>15</v>
          </cell>
        </row>
        <row r="95">
          <cell r="M95">
            <v>15</v>
          </cell>
        </row>
        <row r="96">
          <cell r="M96">
            <v>15</v>
          </cell>
        </row>
        <row r="97">
          <cell r="M97">
            <v>15</v>
          </cell>
        </row>
        <row r="98">
          <cell r="M98">
            <v>15</v>
          </cell>
        </row>
        <row r="99">
          <cell r="M99">
            <v>15</v>
          </cell>
        </row>
        <row r="100">
          <cell r="M100">
            <v>15</v>
          </cell>
        </row>
        <row r="101">
          <cell r="M101">
            <v>15</v>
          </cell>
        </row>
        <row r="102">
          <cell r="M102">
            <v>15</v>
          </cell>
        </row>
        <row r="103">
          <cell r="M103">
            <v>15</v>
          </cell>
        </row>
        <row r="104">
          <cell r="M104">
            <v>15</v>
          </cell>
        </row>
        <row r="105">
          <cell r="M105" t="str">
            <v/>
          </cell>
        </row>
        <row r="106">
          <cell r="M106" t="str">
            <v/>
          </cell>
        </row>
        <row r="107">
          <cell r="M107">
            <v>16</v>
          </cell>
        </row>
        <row r="108">
          <cell r="M108" t="str">
            <v/>
          </cell>
        </row>
        <row r="109">
          <cell r="M109">
            <v>17</v>
          </cell>
        </row>
        <row r="110">
          <cell r="M110">
            <v>17</v>
          </cell>
        </row>
        <row r="111">
          <cell r="M111">
            <v>17</v>
          </cell>
        </row>
        <row r="112">
          <cell r="M112">
            <v>17</v>
          </cell>
        </row>
        <row r="113">
          <cell r="M113">
            <v>17</v>
          </cell>
        </row>
        <row r="114">
          <cell r="M114" t="str">
            <v/>
          </cell>
        </row>
        <row r="115">
          <cell r="M115">
            <v>18</v>
          </cell>
        </row>
        <row r="116">
          <cell r="M116">
            <v>18</v>
          </cell>
        </row>
        <row r="117">
          <cell r="M117">
            <v>18</v>
          </cell>
        </row>
        <row r="118">
          <cell r="M118" t="str">
            <v/>
          </cell>
        </row>
        <row r="119">
          <cell r="M119">
            <v>19</v>
          </cell>
        </row>
        <row r="120">
          <cell r="M120">
            <v>19</v>
          </cell>
        </row>
        <row r="121">
          <cell r="M121">
            <v>19</v>
          </cell>
        </row>
        <row r="122">
          <cell r="M122">
            <v>19</v>
          </cell>
        </row>
        <row r="123">
          <cell r="I123">
            <v>0</v>
          </cell>
          <cell r="M123">
            <v>0</v>
          </cell>
        </row>
      </sheetData>
      <sheetData sheetId="6"/>
      <sheetData sheetId="7">
        <row r="14">
          <cell r="C14" t="e">
            <v>#VALUE!</v>
          </cell>
        </row>
        <row r="15">
          <cell r="B15" t="str">
            <v>1.Administração Local</v>
          </cell>
          <cell r="C15">
            <v>1</v>
          </cell>
          <cell r="D15" t="str">
            <v>Administração Local</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11</v>
          </cell>
        </row>
        <row r="26">
          <cell r="C26">
            <v>12</v>
          </cell>
        </row>
        <row r="27">
          <cell r="C27">
            <v>13</v>
          </cell>
        </row>
        <row r="28">
          <cell r="C28">
            <v>14</v>
          </cell>
        </row>
        <row r="29">
          <cell r="C29">
            <v>15</v>
          </cell>
        </row>
        <row r="30">
          <cell r="C30">
            <v>16</v>
          </cell>
        </row>
        <row r="31">
          <cell r="C31">
            <v>17</v>
          </cell>
        </row>
        <row r="32">
          <cell r="C32">
            <v>18</v>
          </cell>
        </row>
        <row r="33">
          <cell r="C33">
            <v>19</v>
          </cell>
        </row>
        <row r="34">
          <cell r="C34">
            <v>0</v>
          </cell>
          <cell r="D34">
            <v>0</v>
          </cell>
        </row>
      </sheetData>
      <sheetData sheetId="8">
        <row r="10">
          <cell r="G10">
            <v>2</v>
          </cell>
        </row>
      </sheetData>
      <sheetData sheetId="9"/>
      <sheetData sheetId="10">
        <row r="9">
          <cell r="J9">
            <v>1</v>
          </cell>
        </row>
        <row r="15">
          <cell r="A15" t="str">
            <v/>
          </cell>
          <cell r="B15">
            <v>1</v>
          </cell>
          <cell r="C15" t="str">
            <v>Administração Local</v>
          </cell>
          <cell r="D15">
            <v>0</v>
          </cell>
          <cell r="F15">
            <v>0</v>
          </cell>
          <cell r="H15" t="str">
            <v>Para aplicação de Adm. Local é necessário definir os eventos manualmente.</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34">
          <cell r="A34" t="str">
            <v>F</v>
          </cell>
          <cell r="B34">
            <v>0</v>
          </cell>
          <cell r="C34">
            <v>0</v>
          </cell>
          <cell r="D34">
            <v>0</v>
          </cell>
          <cell r="F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sheetData>
      <sheetData sheetId="11">
        <row r="13">
          <cell r="B13" t="str">
            <v>Busca</v>
          </cell>
          <cell r="E13" t="str">
            <v>Item de Investimento</v>
          </cell>
          <cell r="F13" t="str">
            <v>Subitem de Investimento</v>
          </cell>
          <cell r="H13" t="str">
            <v>Situação</v>
          </cell>
          <cell r="I13" t="str">
            <v>Quantidade</v>
          </cell>
          <cell r="O13" t="str">
            <v>Investimento (R$)</v>
          </cell>
          <cell r="R13" t="str">
            <v>Descrição da Meta</v>
          </cell>
          <cell r="T13" t="str">
            <v>Lote de Licitação / nº do CTEF</v>
          </cell>
          <cell r="U13" t="str">
            <v>Investimento (R$)</v>
          </cell>
          <cell r="V13" t="str">
            <v>Divisão do Investimento</v>
          </cell>
          <cell r="W13" t="str">
            <v>Contrapartida Financeira (R$)</v>
          </cell>
          <cell r="X13" t="str">
            <v>Outros (R$)</v>
          </cell>
        </row>
        <row r="14">
          <cell r="B14" t="str">
            <v>Automático</v>
          </cell>
          <cell r="O14">
            <v>682984.09</v>
          </cell>
          <cell r="AA14">
            <v>682.98408999999992</v>
          </cell>
          <cell r="AB14">
            <v>0</v>
          </cell>
        </row>
        <row r="15">
          <cell r="B15" t="str">
            <v>Automático</v>
          </cell>
          <cell r="O15">
            <v>173125.95</v>
          </cell>
          <cell r="AA15">
            <v>173.12594999999999</v>
          </cell>
          <cell r="AB15">
            <v>0</v>
          </cell>
        </row>
        <row r="16">
          <cell r="B16" t="str">
            <v>Branco</v>
          </cell>
          <cell r="O16">
            <v>0</v>
          </cell>
          <cell r="AA16">
            <v>0</v>
          </cell>
          <cell r="AB16">
            <v>0</v>
          </cell>
        </row>
        <row r="17">
          <cell r="B17" t="str">
            <v>Branco</v>
          </cell>
          <cell r="O17">
            <v>0</v>
          </cell>
          <cell r="AA17">
            <v>0</v>
          </cell>
          <cell r="AB17">
            <v>0</v>
          </cell>
        </row>
        <row r="18">
          <cell r="B18" t="str">
            <v>Branco</v>
          </cell>
          <cell r="O18">
            <v>0</v>
          </cell>
          <cell r="AA18">
            <v>0</v>
          </cell>
          <cell r="AB18">
            <v>0</v>
          </cell>
        </row>
        <row r="19">
          <cell r="B19" t="str">
            <v>Branco</v>
          </cell>
          <cell r="O19">
            <v>0</v>
          </cell>
          <cell r="AA19">
            <v>0</v>
          </cell>
          <cell r="AB19">
            <v>0</v>
          </cell>
        </row>
        <row r="20">
          <cell r="B20" t="str">
            <v>Branco</v>
          </cell>
          <cell r="O20">
            <v>0</v>
          </cell>
          <cell r="AA20">
            <v>0</v>
          </cell>
          <cell r="AB20">
            <v>0</v>
          </cell>
        </row>
        <row r="21">
          <cell r="B21" t="str">
            <v>Branco</v>
          </cell>
          <cell r="O21">
            <v>0</v>
          </cell>
          <cell r="AA21">
            <v>0</v>
          </cell>
          <cell r="AB21">
            <v>0</v>
          </cell>
        </row>
        <row r="22">
          <cell r="B22" t="str">
            <v>Branco</v>
          </cell>
          <cell r="O22">
            <v>0</v>
          </cell>
          <cell r="AA22">
            <v>0</v>
          </cell>
          <cell r="AB22">
            <v>0</v>
          </cell>
        </row>
        <row r="23">
          <cell r="B23" t="str">
            <v>Branco</v>
          </cell>
          <cell r="O23">
            <v>0</v>
          </cell>
          <cell r="AA23">
            <v>0</v>
          </cell>
          <cell r="AB23">
            <v>0</v>
          </cell>
        </row>
        <row r="24">
          <cell r="B24" t="str">
            <v>TR$</v>
          </cell>
          <cell r="E24">
            <v>0</v>
          </cell>
          <cell r="F24">
            <v>0</v>
          </cell>
          <cell r="H24">
            <v>0</v>
          </cell>
          <cell r="I24">
            <v>0</v>
          </cell>
          <cell r="O24">
            <v>856110.04</v>
          </cell>
          <cell r="R24">
            <v>0</v>
          </cell>
          <cell r="T24">
            <v>0</v>
          </cell>
          <cell r="U24">
            <v>0</v>
          </cell>
          <cell r="V24">
            <v>0</v>
          </cell>
          <cell r="W24">
            <v>0</v>
          </cell>
          <cell r="X24">
            <v>0</v>
          </cell>
          <cell r="AA24">
            <v>856.11</v>
          </cell>
          <cell r="AB24">
            <v>0</v>
          </cell>
        </row>
      </sheetData>
      <sheetData sheetId="12">
        <row r="3">
          <cell r="A3" t="b">
            <v>0</v>
          </cell>
        </row>
        <row r="7">
          <cell r="O7" t="str">
            <v>Nº MEDIÇÃO</v>
          </cell>
        </row>
        <row r="9">
          <cell r="A9" t="b">
            <v>1</v>
          </cell>
        </row>
        <row r="13">
          <cell r="AB13">
            <v>1</v>
          </cell>
          <cell r="AC13">
            <v>2</v>
          </cell>
          <cell r="AD13">
            <v>3</v>
          </cell>
          <cell r="AE13">
            <v>4</v>
          </cell>
          <cell r="AF13">
            <v>5</v>
          </cell>
          <cell r="AG13">
            <v>6</v>
          </cell>
          <cell r="AH13">
            <v>7</v>
          </cell>
          <cell r="AI13">
            <v>8</v>
          </cell>
          <cell r="AJ13">
            <v>9</v>
          </cell>
          <cell r="AK13">
            <v>10</v>
          </cell>
          <cell r="AL13">
            <v>11</v>
          </cell>
          <cell r="AM13">
            <v>12</v>
          </cell>
        </row>
        <row r="15">
          <cell r="R15">
            <v>0</v>
          </cell>
        </row>
        <row r="123">
          <cell r="R123">
            <v>0</v>
          </cell>
        </row>
      </sheetData>
      <sheetData sheetId="13">
        <row r="7">
          <cell r="O7">
            <v>1177638.1100000001</v>
          </cell>
        </row>
        <row r="26">
          <cell r="AC26">
            <v>0</v>
          </cell>
          <cell r="AD26">
            <v>0</v>
          </cell>
        </row>
        <row r="27">
          <cell r="AC27">
            <v>0</v>
          </cell>
          <cell r="AD27">
            <v>0</v>
          </cell>
        </row>
      </sheetData>
      <sheetData sheetId="14"/>
    </sheetDataSet>
  </externalBook>
</externalLink>
</file>

<file path=xl/tables/table1.xml><?xml version="1.0" encoding="utf-8"?>
<table xmlns="http://schemas.openxmlformats.org/spreadsheetml/2006/main" id="1" name="Tabela1" displayName="Tabela1" ref="A1:A26" headerRowDxfId="6" dataDxfId="5">
  <autoFilter ref="A1:A26"/>
  <sortState ref="A2:A11">
    <sortCondition descending="1" ref="A1:A11"/>
  </sortState>
  <tableColumns count="1">
    <tableColumn id="1" name="MEDIDAS" totalsRowFunction="count" dataDxfId="4" totalsRowDxfId="3"/>
  </tableColumns>
  <tableStyleInfo name="TableStyleMedium3" showFirstColumn="0" showLastColumn="0" showRowStripes="1" showColumnStripes="0"/>
</table>
</file>

<file path=xl/tables/table2.xml><?xml version="1.0" encoding="utf-8"?>
<table xmlns="http://schemas.openxmlformats.org/spreadsheetml/2006/main" id="2" name="Tabela13" displayName="Tabela13" ref="B1:B14" totalsRowShown="0" headerRowDxfId="2" dataDxfId="1">
  <autoFilter ref="B1:B14"/>
  <sortState ref="B2:B11">
    <sortCondition descending="1" ref="B1:B11"/>
  </sortState>
  <tableColumns count="1">
    <tableColumn id="1" name="MEDIDAS TOTAIS" dataDxfId="0"/>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1"/>
  <sheetViews>
    <sheetView tabSelected="1" view="pageBreakPreview" topLeftCell="F1" zoomScaleNormal="100" zoomScaleSheetLayoutView="100" workbookViewId="0">
      <selection activeCell="J195" sqref="J195"/>
    </sheetView>
  </sheetViews>
  <sheetFormatPr defaultRowHeight="13.2" x14ac:dyDescent="0.25"/>
  <cols>
    <col min="1" max="1" width="1.88671875" style="85" customWidth="1"/>
    <col min="2" max="5" width="4.88671875" style="85" hidden="1" customWidth="1"/>
    <col min="6" max="6" width="7.77734375" style="92" customWidth="1"/>
    <col min="7" max="8" width="32.77734375" style="85" customWidth="1"/>
    <col min="9" max="9" width="16.77734375" style="85" customWidth="1"/>
    <col min="10" max="11" width="16.77734375" style="86" customWidth="1"/>
    <col min="12" max="15" width="16.77734375" style="85" customWidth="1"/>
    <col min="16" max="20" width="8.88671875" style="85"/>
    <col min="21" max="21" width="9.77734375" style="85" customWidth="1"/>
    <col min="22" max="22" width="13.44140625" style="85" bestFit="1" customWidth="1"/>
    <col min="23" max="23" width="13.109375" style="85" bestFit="1" customWidth="1"/>
    <col min="24" max="27" width="13.6640625" style="85" customWidth="1"/>
    <col min="28" max="16384" width="8.88671875" style="85"/>
  </cols>
  <sheetData>
    <row r="1" spans="2:15" ht="60" customHeight="1" x14ac:dyDescent="0.25">
      <c r="E1" s="104"/>
      <c r="F1" s="148" t="s">
        <v>73</v>
      </c>
      <c r="G1" s="148"/>
      <c r="H1" s="148"/>
      <c r="I1" s="148"/>
      <c r="J1" s="148"/>
      <c r="K1" s="148"/>
      <c r="L1" s="148"/>
      <c r="M1" s="148"/>
      <c r="N1" s="148"/>
      <c r="O1" s="148"/>
    </row>
    <row r="2" spans="2:15" x14ac:dyDescent="0.25">
      <c r="E2" s="104"/>
      <c r="F2" s="105" t="s">
        <v>7</v>
      </c>
      <c r="G2" s="149" t="s">
        <v>176</v>
      </c>
      <c r="H2" s="149"/>
      <c r="I2" s="149"/>
      <c r="J2" s="149"/>
      <c r="K2" s="149"/>
      <c r="L2" s="149"/>
      <c r="M2" s="149"/>
      <c r="N2" s="149"/>
      <c r="O2" s="150"/>
    </row>
    <row r="3" spans="2:15" ht="13.8" customHeight="1" x14ac:dyDescent="0.25">
      <c r="E3" s="104"/>
      <c r="F3" s="105" t="s">
        <v>0</v>
      </c>
      <c r="G3" s="151" t="s">
        <v>175</v>
      </c>
      <c r="H3" s="151"/>
      <c r="I3" s="151"/>
      <c r="J3" s="151"/>
      <c r="K3" s="151"/>
      <c r="L3" s="151"/>
      <c r="M3" s="151"/>
      <c r="N3" s="151"/>
      <c r="O3" s="152"/>
    </row>
    <row r="4" spans="2:15" x14ac:dyDescent="0.25">
      <c r="E4" s="104"/>
      <c r="F4" s="106" t="s">
        <v>95</v>
      </c>
      <c r="G4" s="151" t="s">
        <v>183</v>
      </c>
      <c r="H4" s="151"/>
      <c r="I4" s="151"/>
      <c r="J4" s="152"/>
      <c r="K4" s="153" t="s">
        <v>78</v>
      </c>
      <c r="L4" s="154"/>
      <c r="M4" s="107" t="s">
        <v>132</v>
      </c>
      <c r="N4" s="108" t="s">
        <v>79</v>
      </c>
      <c r="O4" s="109">
        <f ca="1">TODAY()</f>
        <v>45407</v>
      </c>
    </row>
    <row r="5" spans="2:15" ht="13.8" thickBot="1" x14ac:dyDescent="0.3">
      <c r="E5" s="104"/>
      <c r="F5" s="155"/>
      <c r="G5" s="155"/>
      <c r="H5" s="155"/>
      <c r="I5" s="155"/>
      <c r="J5" s="155"/>
      <c r="K5" s="155"/>
      <c r="L5" s="155"/>
      <c r="M5" s="155"/>
      <c r="N5" s="155"/>
      <c r="O5" s="155"/>
    </row>
    <row r="6" spans="2:15" ht="13.8" thickBot="1" x14ac:dyDescent="0.3">
      <c r="B6" s="87">
        <f>F6</f>
        <v>1</v>
      </c>
      <c r="C6" s="88"/>
      <c r="D6" s="88"/>
      <c r="E6" s="88"/>
      <c r="F6" s="110">
        <v>1</v>
      </c>
      <c r="G6" s="156" t="s">
        <v>134</v>
      </c>
      <c r="H6" s="156"/>
      <c r="I6" s="156"/>
      <c r="J6" s="156"/>
      <c r="K6" s="156"/>
      <c r="L6" s="156"/>
      <c r="M6" s="156"/>
      <c r="N6" s="156"/>
      <c r="O6" s="157"/>
    </row>
    <row r="7" spans="2:15" x14ac:dyDescent="0.25">
      <c r="B7" s="87"/>
      <c r="C7" s="88"/>
      <c r="D7" s="88"/>
      <c r="E7" s="88"/>
      <c r="F7" s="158"/>
      <c r="G7" s="158"/>
      <c r="H7" s="158"/>
      <c r="I7" s="158"/>
      <c r="J7" s="158"/>
      <c r="K7" s="158"/>
      <c r="L7" s="158"/>
      <c r="M7" s="158"/>
      <c r="N7" s="158"/>
      <c r="O7" s="158"/>
    </row>
    <row r="8" spans="2:15" x14ac:dyDescent="0.25">
      <c r="B8" s="87">
        <f>IF(B6&gt;=1,B6,0)</f>
        <v>1</v>
      </c>
      <c r="C8" s="88">
        <v>1</v>
      </c>
      <c r="D8" s="88" t="str">
        <f>IF(B8&gt;=1,B8&amp;"."&amp;1,1)</f>
        <v>1.1</v>
      </c>
      <c r="E8" s="88"/>
      <c r="F8" s="111" t="str">
        <f>D8</f>
        <v>1.1</v>
      </c>
      <c r="G8" s="139" t="s">
        <v>133</v>
      </c>
      <c r="H8" s="139"/>
      <c r="I8" s="139"/>
      <c r="J8" s="139"/>
      <c r="K8" s="139"/>
      <c r="L8" s="139"/>
      <c r="M8" s="139"/>
      <c r="N8" s="139"/>
      <c r="O8" s="139"/>
    </row>
    <row r="9" spans="2:15" x14ac:dyDescent="0.25">
      <c r="B9" s="89"/>
      <c r="C9" s="89"/>
      <c r="D9" s="89"/>
      <c r="E9" s="90"/>
      <c r="F9" s="136"/>
      <c r="G9" s="136"/>
      <c r="H9" s="136"/>
      <c r="I9" s="136"/>
      <c r="J9" s="136"/>
      <c r="K9" s="136"/>
      <c r="L9" s="136"/>
      <c r="M9" s="136"/>
      <c r="N9" s="136"/>
      <c r="O9" s="136"/>
    </row>
    <row r="10" spans="2:15" ht="24" x14ac:dyDescent="0.25">
      <c r="B10" s="89"/>
      <c r="C10" s="89"/>
      <c r="D10" s="91" t="str">
        <f>D8</f>
        <v>1.1</v>
      </c>
      <c r="E10" s="90">
        <v>1</v>
      </c>
      <c r="F10" s="102" t="str">
        <f>D10&amp;"."&amp;E10</f>
        <v>1.1.1</v>
      </c>
      <c r="G10" s="113" t="s">
        <v>77</v>
      </c>
      <c r="H10" s="137" t="s">
        <v>135</v>
      </c>
      <c r="I10" s="137"/>
      <c r="J10" s="137"/>
      <c r="K10" s="137"/>
      <c r="L10" s="137"/>
      <c r="M10" s="137"/>
      <c r="N10" s="137"/>
      <c r="O10" s="137"/>
    </row>
    <row r="11" spans="2:15" x14ac:dyDescent="0.25">
      <c r="B11" s="89"/>
      <c r="C11" s="89"/>
      <c r="D11" s="89"/>
      <c r="E11" s="90"/>
      <c r="F11" s="114" t="s">
        <v>74</v>
      </c>
      <c r="G11" s="98" t="s">
        <v>76</v>
      </c>
      <c r="H11" s="115" t="s">
        <v>75</v>
      </c>
      <c r="I11" s="133" t="s">
        <v>105</v>
      </c>
      <c r="J11" s="133" t="s">
        <v>109</v>
      </c>
      <c r="K11" s="133"/>
      <c r="L11" s="133"/>
      <c r="M11" s="98" t="str">
        <f>IF(I11="Unidade (un)","","Repetição")</f>
        <v>Repetição</v>
      </c>
      <c r="N11" s="98" t="s">
        <v>8</v>
      </c>
      <c r="O11" s="98" t="s">
        <v>3</v>
      </c>
    </row>
    <row r="12" spans="2:15" x14ac:dyDescent="0.25">
      <c r="B12" s="89"/>
      <c r="C12" s="89"/>
      <c r="D12" s="89"/>
      <c r="E12" s="90"/>
      <c r="F12" s="116"/>
      <c r="G12" s="117"/>
      <c r="H12" s="118"/>
      <c r="I12" s="99">
        <v>3</v>
      </c>
      <c r="J12" s="99">
        <v>1.5</v>
      </c>
      <c r="K12" s="119"/>
      <c r="L12" s="118"/>
      <c r="M12" s="99">
        <v>1</v>
      </c>
      <c r="N12" s="99">
        <f t="shared" ref="N12" si="0">IF(M12=0,I12,ROUND(PRODUCT(I12:L12)*M12,2))</f>
        <v>4.5</v>
      </c>
      <c r="O12" s="136"/>
    </row>
    <row r="13" spans="2:15" x14ac:dyDescent="0.25">
      <c r="B13" s="89"/>
      <c r="C13" s="89"/>
      <c r="D13" s="89"/>
      <c r="E13" s="90"/>
      <c r="F13" s="138" t="s">
        <v>4</v>
      </c>
      <c r="G13" s="138"/>
      <c r="H13" s="138"/>
      <c r="I13" s="138"/>
      <c r="J13" s="138"/>
      <c r="K13" s="138"/>
      <c r="L13" s="138"/>
      <c r="M13" s="138"/>
      <c r="N13" s="120">
        <f>ROUND(SUM(N12:N12),2)</f>
        <v>4.5</v>
      </c>
      <c r="O13" s="136"/>
    </row>
    <row r="14" spans="2:15" x14ac:dyDescent="0.25">
      <c r="B14" s="89"/>
      <c r="C14" s="89"/>
      <c r="F14" s="136"/>
      <c r="G14" s="136"/>
      <c r="H14" s="136"/>
      <c r="I14" s="136"/>
      <c r="J14" s="136"/>
      <c r="K14" s="136"/>
      <c r="L14" s="136"/>
      <c r="M14" s="136"/>
      <c r="N14" s="136"/>
      <c r="O14" s="136"/>
    </row>
    <row r="15" spans="2:15" ht="24" x14ac:dyDescent="0.25">
      <c r="B15" s="89"/>
      <c r="C15" s="89"/>
      <c r="D15" s="91" t="str">
        <f>D10</f>
        <v>1.1</v>
      </c>
      <c r="E15" s="90">
        <f>E10+1</f>
        <v>2</v>
      </c>
      <c r="F15" s="102" t="str">
        <f>D15&amp;"."&amp;E15</f>
        <v>1.1.2</v>
      </c>
      <c r="G15" s="113" t="s">
        <v>77</v>
      </c>
      <c r="H15" s="137" t="s">
        <v>136</v>
      </c>
      <c r="I15" s="137"/>
      <c r="J15" s="137"/>
      <c r="K15" s="137"/>
      <c r="L15" s="137"/>
      <c r="M15" s="137"/>
      <c r="N15" s="137"/>
      <c r="O15" s="137"/>
    </row>
    <row r="16" spans="2:15" x14ac:dyDescent="0.25">
      <c r="B16" s="89"/>
      <c r="C16" s="89"/>
      <c r="D16" s="89"/>
      <c r="E16" s="90"/>
      <c r="F16" s="114" t="s">
        <v>74</v>
      </c>
      <c r="G16" s="134" t="s">
        <v>76</v>
      </c>
      <c r="H16" s="115" t="s">
        <v>75</v>
      </c>
      <c r="I16" s="134" t="s">
        <v>180</v>
      </c>
      <c r="J16" s="134" t="s">
        <v>179</v>
      </c>
      <c r="K16" s="134" t="s">
        <v>182</v>
      </c>
      <c r="L16" s="134" t="s">
        <v>130</v>
      </c>
      <c r="M16" s="134" t="s">
        <v>181</v>
      </c>
      <c r="N16" s="134" t="s">
        <v>131</v>
      </c>
      <c r="O16" s="134" t="s">
        <v>3</v>
      </c>
    </row>
    <row r="17" spans="2:15" x14ac:dyDescent="0.25">
      <c r="B17" s="89"/>
      <c r="C17" s="89"/>
      <c r="D17" s="89"/>
      <c r="E17" s="90"/>
      <c r="F17" s="116"/>
      <c r="G17" s="117"/>
      <c r="H17" s="135" t="s">
        <v>159</v>
      </c>
      <c r="I17" s="99">
        <v>4</v>
      </c>
      <c r="J17" s="99">
        <v>2</v>
      </c>
      <c r="K17" s="99">
        <v>4</v>
      </c>
      <c r="L17" s="99">
        <v>2</v>
      </c>
      <c r="M17" s="99">
        <f>ROUND(I17*J17*K17,2)</f>
        <v>32</v>
      </c>
      <c r="N17" s="99">
        <f>L17</f>
        <v>2</v>
      </c>
      <c r="O17" s="136"/>
    </row>
    <row r="18" spans="2:15" x14ac:dyDescent="0.25">
      <c r="B18" s="89"/>
      <c r="C18" s="89"/>
      <c r="D18" s="89"/>
      <c r="E18" s="90"/>
      <c r="F18" s="116"/>
      <c r="G18" s="117"/>
      <c r="H18" s="135" t="s">
        <v>160</v>
      </c>
      <c r="I18" s="99">
        <v>6</v>
      </c>
      <c r="J18" s="99">
        <v>5</v>
      </c>
      <c r="K18" s="99">
        <v>4</v>
      </c>
      <c r="L18" s="99">
        <v>2</v>
      </c>
      <c r="M18" s="99">
        <f>ROUND(I18*J18*K18,2)</f>
        <v>120</v>
      </c>
      <c r="N18" s="99">
        <f>L18</f>
        <v>2</v>
      </c>
      <c r="O18" s="136"/>
    </row>
    <row r="19" spans="2:15" x14ac:dyDescent="0.25">
      <c r="F19" s="138" t="s">
        <v>4</v>
      </c>
      <c r="G19" s="138"/>
      <c r="H19" s="138"/>
      <c r="I19" s="138"/>
      <c r="J19" s="138"/>
      <c r="K19" s="138"/>
      <c r="L19" s="138"/>
      <c r="M19" s="138"/>
      <c r="N19" s="120">
        <f>ROUND(AVERAGE(N17:N18),0)</f>
        <v>2</v>
      </c>
      <c r="O19" s="136"/>
    </row>
    <row r="20" spans="2:15" x14ac:dyDescent="0.25">
      <c r="F20" s="136"/>
      <c r="G20" s="136"/>
      <c r="H20" s="136"/>
      <c r="I20" s="136"/>
      <c r="J20" s="136"/>
      <c r="K20" s="136"/>
      <c r="L20" s="136"/>
      <c r="M20" s="136"/>
      <c r="N20" s="136"/>
      <c r="O20" s="136"/>
    </row>
    <row r="21" spans="2:15" ht="24" x14ac:dyDescent="0.25">
      <c r="B21" s="89"/>
      <c r="C21" s="89"/>
      <c r="D21" s="91" t="str">
        <f>D15</f>
        <v>1.1</v>
      </c>
      <c r="E21" s="90">
        <f>E15+1</f>
        <v>3</v>
      </c>
      <c r="F21" s="102" t="str">
        <f>D21&amp;"."&amp;E21</f>
        <v>1.1.3</v>
      </c>
      <c r="G21" s="113" t="s">
        <v>77</v>
      </c>
      <c r="H21" s="137" t="s">
        <v>185</v>
      </c>
      <c r="I21" s="137"/>
      <c r="J21" s="137"/>
      <c r="K21" s="137"/>
      <c r="L21" s="137"/>
      <c r="M21" s="137"/>
      <c r="N21" s="137"/>
      <c r="O21" s="137"/>
    </row>
    <row r="22" spans="2:15" x14ac:dyDescent="0.25">
      <c r="B22" s="89"/>
      <c r="C22" s="89"/>
      <c r="D22" s="89"/>
      <c r="E22" s="90"/>
      <c r="F22" s="114" t="s">
        <v>74</v>
      </c>
      <c r="G22" s="98" t="s">
        <v>76</v>
      </c>
      <c r="H22" s="115" t="s">
        <v>75</v>
      </c>
      <c r="I22" s="98" t="s">
        <v>105</v>
      </c>
      <c r="J22" s="98"/>
      <c r="K22" s="98"/>
      <c r="L22" s="133"/>
      <c r="M22" s="134" t="str">
        <f>IF(I22="Unidade (un)","","Repetição")</f>
        <v>Repetição</v>
      </c>
      <c r="N22" s="98" t="s">
        <v>106</v>
      </c>
      <c r="O22" s="98" t="s">
        <v>3</v>
      </c>
    </row>
    <row r="23" spans="2:15" x14ac:dyDescent="0.25">
      <c r="B23" s="89"/>
      <c r="C23" s="89"/>
      <c r="D23" s="89"/>
      <c r="E23" s="90"/>
      <c r="F23" s="116"/>
      <c r="G23" s="117" t="str">
        <f>$G$124</f>
        <v>Avenida Paulo Ivo</v>
      </c>
      <c r="H23" s="118"/>
      <c r="I23" s="99">
        <v>358.86</v>
      </c>
      <c r="J23" s="99"/>
      <c r="K23" s="99"/>
      <c r="L23" s="99"/>
      <c r="M23" s="99">
        <v>2</v>
      </c>
      <c r="N23" s="99">
        <f t="shared" ref="N23" si="1">IF(M23=0,I23,ROUND(PRODUCT(I23:L23)*M23,2))</f>
        <v>717.72</v>
      </c>
      <c r="O23" s="136"/>
    </row>
    <row r="24" spans="2:15" x14ac:dyDescent="0.25">
      <c r="F24" s="138" t="s">
        <v>4</v>
      </c>
      <c r="G24" s="138"/>
      <c r="H24" s="138"/>
      <c r="I24" s="138"/>
      <c r="J24" s="138"/>
      <c r="K24" s="138"/>
      <c r="L24" s="138"/>
      <c r="M24" s="138"/>
      <c r="N24" s="120">
        <f>ROUND(SUM(N23:N23),2)</f>
        <v>717.72</v>
      </c>
      <c r="O24" s="136"/>
    </row>
    <row r="25" spans="2:15" x14ac:dyDescent="0.25">
      <c r="F25" s="136"/>
      <c r="G25" s="136"/>
      <c r="H25" s="136"/>
      <c r="I25" s="136"/>
      <c r="J25" s="136"/>
      <c r="K25" s="136"/>
      <c r="L25" s="136"/>
      <c r="M25" s="136"/>
      <c r="N25" s="136"/>
      <c r="O25" s="136"/>
    </row>
    <row r="26" spans="2:15" x14ac:dyDescent="0.25">
      <c r="B26" s="87">
        <f>IF(B8&gt;=1,B8,0)</f>
        <v>1</v>
      </c>
      <c r="C26" s="88">
        <f>C8+1</f>
        <v>2</v>
      </c>
      <c r="D26" s="88" t="str">
        <f>IF(B26&gt;=1,B26&amp;"."&amp;C26,C26)</f>
        <v>1.2</v>
      </c>
      <c r="E26" s="88"/>
      <c r="F26" s="103" t="str">
        <f>D26</f>
        <v>1.2</v>
      </c>
      <c r="G26" s="139" t="s">
        <v>184</v>
      </c>
      <c r="H26" s="139"/>
      <c r="I26" s="139"/>
      <c r="J26" s="139"/>
      <c r="K26" s="139"/>
      <c r="L26" s="139"/>
      <c r="M26" s="139"/>
      <c r="N26" s="139"/>
      <c r="O26" s="139"/>
    </row>
    <row r="27" spans="2:15" x14ac:dyDescent="0.25">
      <c r="B27" s="89"/>
      <c r="C27" s="89"/>
      <c r="D27" s="89"/>
      <c r="E27" s="90"/>
      <c r="F27" s="136"/>
      <c r="G27" s="136"/>
      <c r="H27" s="136"/>
      <c r="I27" s="136"/>
      <c r="J27" s="136"/>
      <c r="K27" s="136"/>
      <c r="L27" s="136"/>
      <c r="M27" s="136"/>
      <c r="N27" s="136"/>
      <c r="O27" s="136"/>
    </row>
    <row r="28" spans="2:15" hidden="1" x14ac:dyDescent="0.25">
      <c r="B28" s="89"/>
      <c r="C28" s="89"/>
      <c r="D28" s="89"/>
      <c r="E28" s="90"/>
      <c r="F28" s="140" t="s">
        <v>178</v>
      </c>
      <c r="G28" s="140"/>
      <c r="H28" s="140"/>
      <c r="I28" s="140"/>
      <c r="J28" s="140"/>
      <c r="K28" s="140"/>
      <c r="L28" s="140"/>
      <c r="M28" s="140"/>
      <c r="N28" s="140"/>
      <c r="O28" s="140"/>
    </row>
    <row r="29" spans="2:15" hidden="1" x14ac:dyDescent="0.25">
      <c r="B29" s="89"/>
      <c r="C29" s="89"/>
      <c r="D29" s="89"/>
      <c r="E29" s="90"/>
      <c r="F29" s="136"/>
      <c r="G29" s="136"/>
      <c r="H29" s="136"/>
      <c r="I29" s="136"/>
      <c r="J29" s="136"/>
      <c r="K29" s="136"/>
      <c r="L29" s="136"/>
      <c r="M29" s="136"/>
      <c r="N29" s="136"/>
      <c r="O29" s="136"/>
    </row>
    <row r="30" spans="2:15" ht="24" hidden="1" x14ac:dyDescent="0.25">
      <c r="B30" s="89"/>
      <c r="C30" s="89"/>
      <c r="D30" s="91" t="str">
        <f>D26</f>
        <v>1.2</v>
      </c>
      <c r="E30" s="90">
        <v>1</v>
      </c>
      <c r="F30" s="102" t="str">
        <f>D30&amp;"."&amp;E30</f>
        <v>1.2.1</v>
      </c>
      <c r="G30" s="113" t="s">
        <v>77</v>
      </c>
      <c r="H30" s="137" t="s">
        <v>137</v>
      </c>
      <c r="I30" s="137"/>
      <c r="J30" s="137"/>
      <c r="K30" s="137"/>
      <c r="L30" s="137"/>
      <c r="M30" s="137"/>
      <c r="N30" s="137"/>
      <c r="O30" s="137"/>
    </row>
    <row r="31" spans="2:15" hidden="1" x14ac:dyDescent="0.25">
      <c r="B31" s="89"/>
      <c r="C31" s="89"/>
      <c r="D31" s="89"/>
      <c r="E31" s="90"/>
      <c r="F31" s="114" t="s">
        <v>74</v>
      </c>
      <c r="G31" s="98" t="s">
        <v>76</v>
      </c>
      <c r="H31" s="115" t="s">
        <v>75</v>
      </c>
      <c r="I31" s="130" t="s">
        <v>105</v>
      </c>
      <c r="J31" s="130" t="s">
        <v>111</v>
      </c>
      <c r="K31" s="98" t="s">
        <v>9</v>
      </c>
      <c r="L31" s="98" t="s">
        <v>107</v>
      </c>
      <c r="M31" s="98" t="str">
        <f>IF(I31="Unidade (un)","","Repetição")</f>
        <v>Repetição</v>
      </c>
      <c r="N31" s="98" t="s">
        <v>114</v>
      </c>
      <c r="O31" s="98" t="s">
        <v>3</v>
      </c>
    </row>
    <row r="32" spans="2:15" hidden="1" x14ac:dyDescent="0.25">
      <c r="B32" s="89"/>
      <c r="C32" s="89"/>
      <c r="D32" s="89"/>
      <c r="E32" s="90"/>
      <c r="F32" s="116"/>
      <c r="G32" s="117">
        <f>$G$17</f>
        <v>0</v>
      </c>
      <c r="H32" s="118"/>
      <c r="I32" s="131">
        <f>I17</f>
        <v>4</v>
      </c>
      <c r="J32" s="131">
        <v>7</v>
      </c>
      <c r="K32" s="99">
        <v>2502.8733000000002</v>
      </c>
      <c r="L32" s="99">
        <v>0.2</v>
      </c>
      <c r="M32" s="99">
        <v>1</v>
      </c>
      <c r="N32" s="99">
        <f>ROUND(K32*L32*M32,2)</f>
        <v>500.57</v>
      </c>
      <c r="O32" s="142" t="s">
        <v>161</v>
      </c>
    </row>
    <row r="33" spans="2:15" hidden="1" x14ac:dyDescent="0.25">
      <c r="B33" s="89"/>
      <c r="C33" s="89"/>
      <c r="D33" s="89"/>
      <c r="E33" s="90"/>
      <c r="F33" s="116"/>
      <c r="G33" s="117">
        <f>$G$18</f>
        <v>0</v>
      </c>
      <c r="H33" s="118"/>
      <c r="I33" s="131">
        <f>I18</f>
        <v>6</v>
      </c>
      <c r="J33" s="131">
        <v>7</v>
      </c>
      <c r="K33" s="99">
        <v>365.37090000000001</v>
      </c>
      <c r="L33" s="99">
        <v>0.2</v>
      </c>
      <c r="M33" s="99">
        <v>1</v>
      </c>
      <c r="N33" s="99">
        <f>ROUND(K33*L33*M33,2)</f>
        <v>73.069999999999993</v>
      </c>
      <c r="O33" s="142"/>
    </row>
    <row r="34" spans="2:15" hidden="1" x14ac:dyDescent="0.25">
      <c r="B34" s="89"/>
      <c r="C34" s="89"/>
      <c r="D34" s="89"/>
      <c r="E34" s="90"/>
      <c r="F34" s="138" t="s">
        <v>4</v>
      </c>
      <c r="G34" s="138"/>
      <c r="H34" s="138"/>
      <c r="I34" s="138"/>
      <c r="J34" s="138"/>
      <c r="K34" s="138"/>
      <c r="L34" s="138"/>
      <c r="M34" s="138"/>
      <c r="N34" s="120">
        <f>ROUND(SUM(N32:N33),2)</f>
        <v>573.64</v>
      </c>
      <c r="O34" s="142"/>
    </row>
    <row r="35" spans="2:15" hidden="1" x14ac:dyDescent="0.25">
      <c r="B35" s="89"/>
      <c r="C35" s="89"/>
      <c r="D35" s="89"/>
      <c r="E35" s="90"/>
      <c r="F35" s="136"/>
      <c r="G35" s="136"/>
      <c r="H35" s="136"/>
      <c r="I35" s="136"/>
      <c r="J35" s="136"/>
      <c r="K35" s="136"/>
      <c r="L35" s="136"/>
      <c r="M35" s="136"/>
      <c r="N35" s="136"/>
      <c r="O35" s="136"/>
    </row>
    <row r="36" spans="2:15" ht="24" hidden="1" x14ac:dyDescent="0.25">
      <c r="B36" s="89"/>
      <c r="C36" s="89"/>
      <c r="D36" s="91" t="str">
        <f>D30</f>
        <v>1.2</v>
      </c>
      <c r="E36" s="90">
        <f>E30+1</f>
        <v>2</v>
      </c>
      <c r="F36" s="102" t="str">
        <f>D36&amp;"."&amp;E36</f>
        <v>1.2.2</v>
      </c>
      <c r="G36" s="113" t="s">
        <v>77</v>
      </c>
      <c r="H36" s="137" t="s">
        <v>138</v>
      </c>
      <c r="I36" s="137"/>
      <c r="J36" s="137"/>
      <c r="K36" s="137"/>
      <c r="L36" s="137"/>
      <c r="M36" s="137"/>
      <c r="N36" s="137"/>
      <c r="O36" s="137"/>
    </row>
    <row r="37" spans="2:15" hidden="1" x14ac:dyDescent="0.25">
      <c r="B37" s="89"/>
      <c r="C37" s="89"/>
      <c r="D37" s="91"/>
      <c r="E37" s="90"/>
      <c r="F37" s="114" t="s">
        <v>74</v>
      </c>
      <c r="G37" s="98" t="s">
        <v>76</v>
      </c>
      <c r="H37" s="115" t="s">
        <v>75</v>
      </c>
      <c r="I37" s="130" t="s">
        <v>105</v>
      </c>
      <c r="J37" s="130" t="s">
        <v>111</v>
      </c>
      <c r="K37" s="133" t="s">
        <v>9</v>
      </c>
      <c r="L37" s="133" t="s">
        <v>107</v>
      </c>
      <c r="M37" s="98" t="str">
        <f>IF(I37="Unidade (un)","","Repetição")</f>
        <v>Repetição</v>
      </c>
      <c r="N37" s="98" t="s">
        <v>114</v>
      </c>
      <c r="O37" s="98" t="s">
        <v>3</v>
      </c>
    </row>
    <row r="38" spans="2:15" ht="13.2" hidden="1" customHeight="1" x14ac:dyDescent="0.25">
      <c r="E38" s="104"/>
      <c r="F38" s="116"/>
      <c r="G38" s="117">
        <f>$G$17</f>
        <v>0</v>
      </c>
      <c r="H38" s="118"/>
      <c r="I38" s="131">
        <f t="shared" ref="I38:M39" si="2">I32</f>
        <v>4</v>
      </c>
      <c r="J38" s="131">
        <f t="shared" si="2"/>
        <v>7</v>
      </c>
      <c r="K38" s="99">
        <f t="shared" si="2"/>
        <v>2502.8733000000002</v>
      </c>
      <c r="L38" s="99">
        <f t="shared" si="2"/>
        <v>0.2</v>
      </c>
      <c r="M38" s="99">
        <f t="shared" si="2"/>
        <v>1</v>
      </c>
      <c r="N38" s="99">
        <f>ROUND(K38*L38*M38,2)*1.2</f>
        <v>600.68399999999997</v>
      </c>
      <c r="O38" s="142" t="s">
        <v>161</v>
      </c>
    </row>
    <row r="39" spans="2:15" hidden="1" x14ac:dyDescent="0.25">
      <c r="E39" s="104"/>
      <c r="F39" s="116"/>
      <c r="G39" s="117">
        <f>$G$18</f>
        <v>0</v>
      </c>
      <c r="H39" s="118"/>
      <c r="I39" s="131">
        <f t="shared" si="2"/>
        <v>6</v>
      </c>
      <c r="J39" s="131">
        <f t="shared" si="2"/>
        <v>7</v>
      </c>
      <c r="K39" s="99">
        <f t="shared" si="2"/>
        <v>365.37090000000001</v>
      </c>
      <c r="L39" s="99">
        <f t="shared" si="2"/>
        <v>0.2</v>
      </c>
      <c r="M39" s="99">
        <f t="shared" si="2"/>
        <v>1</v>
      </c>
      <c r="N39" s="99">
        <f>ROUND(K39*L39*M39,2)*1.2</f>
        <v>87.683999999999983</v>
      </c>
      <c r="O39" s="142"/>
    </row>
    <row r="40" spans="2:15" hidden="1" x14ac:dyDescent="0.25">
      <c r="E40" s="104"/>
      <c r="F40" s="138" t="s">
        <v>4</v>
      </c>
      <c r="G40" s="138"/>
      <c r="H40" s="138"/>
      <c r="I40" s="138"/>
      <c r="J40" s="138"/>
      <c r="K40" s="138"/>
      <c r="L40" s="138"/>
      <c r="M40" s="138"/>
      <c r="N40" s="120">
        <f>ROUND(SUM(N38:N39),2)</f>
        <v>688.37</v>
      </c>
      <c r="O40" s="142"/>
    </row>
    <row r="41" spans="2:15" hidden="1" x14ac:dyDescent="0.25">
      <c r="E41" s="104"/>
      <c r="F41" s="136"/>
      <c r="G41" s="136"/>
      <c r="H41" s="136"/>
      <c r="I41" s="136"/>
      <c r="J41" s="136"/>
      <c r="K41" s="136"/>
      <c r="L41" s="136"/>
      <c r="M41" s="136"/>
      <c r="N41" s="136"/>
      <c r="O41" s="136"/>
    </row>
    <row r="42" spans="2:15" ht="24" hidden="1" x14ac:dyDescent="0.25">
      <c r="D42" s="91" t="str">
        <f>D36</f>
        <v>1.2</v>
      </c>
      <c r="E42" s="90">
        <f>E36+1</f>
        <v>3</v>
      </c>
      <c r="F42" s="102" t="str">
        <f>D42&amp;"."&amp;E42</f>
        <v>1.2.3</v>
      </c>
      <c r="G42" s="113" t="s">
        <v>77</v>
      </c>
      <c r="H42" s="137" t="s">
        <v>162</v>
      </c>
      <c r="I42" s="137"/>
      <c r="J42" s="137"/>
      <c r="K42" s="137"/>
      <c r="L42" s="137"/>
      <c r="M42" s="137"/>
      <c r="N42" s="137"/>
      <c r="O42" s="137"/>
    </row>
    <row r="43" spans="2:15" hidden="1" x14ac:dyDescent="0.25">
      <c r="E43" s="104"/>
      <c r="F43" s="114" t="s">
        <v>74</v>
      </c>
      <c r="G43" s="98" t="s">
        <v>76</v>
      </c>
      <c r="H43" s="115" t="s">
        <v>75</v>
      </c>
      <c r="I43" s="98" t="s">
        <v>113</v>
      </c>
      <c r="J43" s="132" t="s">
        <v>119</v>
      </c>
      <c r="K43" s="132"/>
      <c r="L43" s="98"/>
      <c r="M43" s="98" t="str">
        <f>IF(I43="Unidade (un)","","Repetição")</f>
        <v>Repetição</v>
      </c>
      <c r="N43" s="98" t="s">
        <v>164</v>
      </c>
      <c r="O43" s="98" t="s">
        <v>3</v>
      </c>
    </row>
    <row r="44" spans="2:15" ht="13.2" hidden="1" customHeight="1" x14ac:dyDescent="0.25">
      <c r="E44" s="104"/>
      <c r="F44" s="116"/>
      <c r="G44" s="117">
        <f>$G$17</f>
        <v>0</v>
      </c>
      <c r="H44" s="118"/>
      <c r="I44" s="99">
        <f>N38</f>
        <v>600.68399999999997</v>
      </c>
      <c r="J44" s="99">
        <f>'DMT''S'!$D$11</f>
        <v>3</v>
      </c>
      <c r="K44" s="99"/>
      <c r="L44" s="99"/>
      <c r="M44" s="99">
        <v>1</v>
      </c>
      <c r="N44" s="99">
        <f>ROUND(I44*J44*M44,2)</f>
        <v>1802.05</v>
      </c>
      <c r="O44" s="142" t="s">
        <v>163</v>
      </c>
    </row>
    <row r="45" spans="2:15" hidden="1" x14ac:dyDescent="0.25">
      <c r="E45" s="104"/>
      <c r="F45" s="116"/>
      <c r="G45" s="117">
        <f>$G$18</f>
        <v>0</v>
      </c>
      <c r="H45" s="118"/>
      <c r="I45" s="99">
        <f>N39</f>
        <v>87.683999999999983</v>
      </c>
      <c r="J45" s="99">
        <f>'DMT''S'!$D$11</f>
        <v>3</v>
      </c>
      <c r="K45" s="99"/>
      <c r="L45" s="99"/>
      <c r="M45" s="99">
        <v>1</v>
      </c>
      <c r="N45" s="99">
        <f>ROUND(I45*J45*M45,2)</f>
        <v>263.05</v>
      </c>
      <c r="O45" s="142"/>
    </row>
    <row r="46" spans="2:15" hidden="1" x14ac:dyDescent="0.25">
      <c r="E46" s="104"/>
      <c r="F46" s="138" t="s">
        <v>4</v>
      </c>
      <c r="G46" s="138"/>
      <c r="H46" s="138"/>
      <c r="I46" s="138"/>
      <c r="J46" s="138"/>
      <c r="K46" s="138"/>
      <c r="L46" s="138"/>
      <c r="M46" s="138"/>
      <c r="N46" s="120">
        <f>ROUND(SUM(N44:N45),2)</f>
        <v>2065.1</v>
      </c>
      <c r="O46" s="142"/>
    </row>
    <row r="47" spans="2:15" hidden="1" x14ac:dyDescent="0.25">
      <c r="E47" s="104"/>
      <c r="F47" s="136"/>
      <c r="G47" s="136"/>
      <c r="H47" s="136"/>
      <c r="I47" s="136"/>
      <c r="J47" s="136"/>
      <c r="K47" s="136"/>
      <c r="L47" s="136"/>
      <c r="M47" s="136"/>
      <c r="N47" s="136"/>
      <c r="O47" s="136"/>
    </row>
    <row r="48" spans="2:15" ht="24" hidden="1" x14ac:dyDescent="0.25">
      <c r="D48" s="91" t="str">
        <f>D42</f>
        <v>1.2</v>
      </c>
      <c r="E48" s="90">
        <f>E42+1</f>
        <v>4</v>
      </c>
      <c r="F48" s="102" t="str">
        <f>D48&amp;"."&amp;E48</f>
        <v>1.2.4</v>
      </c>
      <c r="G48" s="113" t="s">
        <v>77</v>
      </c>
      <c r="H48" s="137" t="s">
        <v>139</v>
      </c>
      <c r="I48" s="137"/>
      <c r="J48" s="137"/>
      <c r="K48" s="137"/>
      <c r="L48" s="137"/>
      <c r="M48" s="137"/>
      <c r="N48" s="137"/>
      <c r="O48" s="137"/>
    </row>
    <row r="49" spans="2:15" hidden="1" x14ac:dyDescent="0.25">
      <c r="E49" s="104"/>
      <c r="F49" s="114" t="s">
        <v>74</v>
      </c>
      <c r="G49" s="98" t="s">
        <v>76</v>
      </c>
      <c r="H49" s="115" t="s">
        <v>75</v>
      </c>
      <c r="I49" s="98" t="s">
        <v>9</v>
      </c>
      <c r="J49" s="98"/>
      <c r="K49" s="98"/>
      <c r="L49" s="98"/>
      <c r="M49" s="98" t="str">
        <f>IF(I49="Unidade (un)","","Repetição")</f>
        <v>Repetição</v>
      </c>
      <c r="N49" s="98" t="s">
        <v>8</v>
      </c>
      <c r="O49" s="98" t="s">
        <v>3</v>
      </c>
    </row>
    <row r="50" spans="2:15" hidden="1" x14ac:dyDescent="0.25">
      <c r="E50" s="104"/>
      <c r="F50" s="116"/>
      <c r="G50" s="117">
        <f>$G$17</f>
        <v>0</v>
      </c>
      <c r="H50" s="118"/>
      <c r="I50" s="99">
        <f>I44</f>
        <v>600.68399999999997</v>
      </c>
      <c r="J50" s="99"/>
      <c r="K50" s="119"/>
      <c r="L50" s="118"/>
      <c r="M50" s="99">
        <v>1</v>
      </c>
      <c r="N50" s="99">
        <f>ROUND(I50*M50,2)</f>
        <v>600.67999999999995</v>
      </c>
      <c r="O50" s="136"/>
    </row>
    <row r="51" spans="2:15" hidden="1" x14ac:dyDescent="0.25">
      <c r="E51" s="104"/>
      <c r="F51" s="116"/>
      <c r="G51" s="117">
        <f>$G$18</f>
        <v>0</v>
      </c>
      <c r="H51" s="118"/>
      <c r="I51" s="99">
        <f>I45</f>
        <v>87.683999999999983</v>
      </c>
      <c r="J51" s="99"/>
      <c r="K51" s="119"/>
      <c r="L51" s="118"/>
      <c r="M51" s="99">
        <v>1</v>
      </c>
      <c r="N51" s="99">
        <f>ROUND(I51*M51,2)</f>
        <v>87.68</v>
      </c>
      <c r="O51" s="136"/>
    </row>
    <row r="52" spans="2:15" hidden="1" x14ac:dyDescent="0.25">
      <c r="E52" s="104"/>
      <c r="F52" s="138" t="s">
        <v>4</v>
      </c>
      <c r="G52" s="138"/>
      <c r="H52" s="138"/>
      <c r="I52" s="138"/>
      <c r="J52" s="138"/>
      <c r="K52" s="138"/>
      <c r="L52" s="138"/>
      <c r="M52" s="138"/>
      <c r="N52" s="120">
        <f>ROUND(SUM(N50:N51),2)</f>
        <v>688.36</v>
      </c>
      <c r="O52" s="136"/>
    </row>
    <row r="53" spans="2:15" hidden="1" x14ac:dyDescent="0.25">
      <c r="E53" s="104"/>
      <c r="F53" s="136"/>
      <c r="G53" s="136"/>
      <c r="H53" s="136"/>
      <c r="I53" s="136"/>
      <c r="J53" s="136"/>
      <c r="K53" s="136"/>
      <c r="L53" s="136"/>
      <c r="M53" s="136"/>
      <c r="N53" s="136"/>
      <c r="O53" s="136"/>
    </row>
    <row r="54" spans="2:15" hidden="1" x14ac:dyDescent="0.25">
      <c r="B54" s="89"/>
      <c r="C54" s="89"/>
      <c r="D54" s="89"/>
      <c r="E54" s="90"/>
      <c r="F54" s="140" t="s">
        <v>144</v>
      </c>
      <c r="G54" s="140"/>
      <c r="H54" s="140"/>
      <c r="I54" s="140"/>
      <c r="J54" s="140"/>
      <c r="K54" s="140"/>
      <c r="L54" s="140"/>
      <c r="M54" s="140"/>
      <c r="N54" s="140"/>
      <c r="O54" s="140"/>
    </row>
    <row r="55" spans="2:15" hidden="1" x14ac:dyDescent="0.25">
      <c r="B55" s="89"/>
      <c r="C55" s="89"/>
      <c r="D55" s="89"/>
      <c r="E55" s="90"/>
      <c r="F55" s="136"/>
      <c r="G55" s="136"/>
      <c r="H55" s="136"/>
      <c r="I55" s="136"/>
      <c r="J55" s="136"/>
      <c r="K55" s="136"/>
      <c r="L55" s="136"/>
      <c r="M55" s="136"/>
      <c r="N55" s="136"/>
      <c r="O55" s="136"/>
    </row>
    <row r="56" spans="2:15" ht="24" hidden="1" x14ac:dyDescent="0.25">
      <c r="D56" s="91" t="str">
        <f>D48</f>
        <v>1.2</v>
      </c>
      <c r="E56" s="90">
        <f>E48+1</f>
        <v>5</v>
      </c>
      <c r="F56" s="102" t="str">
        <f>D56&amp;"."&amp;E56</f>
        <v>1.2.5</v>
      </c>
      <c r="G56" s="113" t="s">
        <v>77</v>
      </c>
      <c r="H56" s="137" t="s">
        <v>137</v>
      </c>
      <c r="I56" s="137"/>
      <c r="J56" s="137"/>
      <c r="K56" s="137"/>
      <c r="L56" s="137"/>
      <c r="M56" s="137"/>
      <c r="N56" s="137"/>
      <c r="O56" s="137"/>
    </row>
    <row r="57" spans="2:15" hidden="1" x14ac:dyDescent="0.25">
      <c r="B57" s="89"/>
      <c r="C57" s="89"/>
      <c r="D57" s="89"/>
      <c r="E57" s="90"/>
      <c r="F57" s="114" t="s">
        <v>74</v>
      </c>
      <c r="G57" s="112" t="s">
        <v>76</v>
      </c>
      <c r="H57" s="115" t="s">
        <v>75</v>
      </c>
      <c r="I57" s="130" t="s">
        <v>105</v>
      </c>
      <c r="J57" s="130" t="s">
        <v>111</v>
      </c>
      <c r="K57" s="112" t="s">
        <v>9</v>
      </c>
      <c r="L57" s="112" t="s">
        <v>107</v>
      </c>
      <c r="M57" s="112" t="str">
        <f>IF(I57="Unidade (un)","","Repetição")</f>
        <v>Repetição</v>
      </c>
      <c r="N57" s="112" t="s">
        <v>114</v>
      </c>
      <c r="O57" s="112" t="s">
        <v>3</v>
      </c>
    </row>
    <row r="58" spans="2:15" hidden="1" x14ac:dyDescent="0.25">
      <c r="B58" s="89"/>
      <c r="C58" s="89"/>
      <c r="D58" s="89"/>
      <c r="E58" s="90"/>
      <c r="F58" s="116"/>
      <c r="G58" s="117">
        <f>$G$17</f>
        <v>0</v>
      </c>
      <c r="H58" s="129"/>
      <c r="I58" s="131">
        <f>I42</f>
        <v>0</v>
      </c>
      <c r="J58" s="131">
        <v>7</v>
      </c>
      <c r="K58" s="99">
        <v>2502.8733000000002</v>
      </c>
      <c r="L58" s="99">
        <v>0.2</v>
      </c>
      <c r="M58" s="99">
        <v>1</v>
      </c>
      <c r="N58" s="99">
        <f>ROUND(K58*L58*M58,2)</f>
        <v>500.57</v>
      </c>
      <c r="O58" s="142" t="s">
        <v>161</v>
      </c>
    </row>
    <row r="59" spans="2:15" hidden="1" x14ac:dyDescent="0.25">
      <c r="B59" s="89"/>
      <c r="C59" s="89"/>
      <c r="D59" s="89"/>
      <c r="E59" s="90"/>
      <c r="F59" s="116"/>
      <c r="G59" s="117">
        <f>$G$18</f>
        <v>0</v>
      </c>
      <c r="H59" s="129"/>
      <c r="I59" s="131" t="str">
        <f>I43</f>
        <v>Volume (m³)</v>
      </c>
      <c r="J59" s="131">
        <v>7</v>
      </c>
      <c r="K59" s="99">
        <v>365.37090000000001</v>
      </c>
      <c r="L59" s="99">
        <v>0.2</v>
      </c>
      <c r="M59" s="99">
        <v>1</v>
      </c>
      <c r="N59" s="99">
        <f>ROUND(K59*L59*M59,2)</f>
        <v>73.069999999999993</v>
      </c>
      <c r="O59" s="142"/>
    </row>
    <row r="60" spans="2:15" hidden="1" x14ac:dyDescent="0.25">
      <c r="B60" s="89"/>
      <c r="C60" s="89"/>
      <c r="D60" s="89"/>
      <c r="E60" s="90"/>
      <c r="F60" s="138" t="s">
        <v>4</v>
      </c>
      <c r="G60" s="138"/>
      <c r="H60" s="138"/>
      <c r="I60" s="138"/>
      <c r="J60" s="138"/>
      <c r="K60" s="138"/>
      <c r="L60" s="138"/>
      <c r="M60" s="138"/>
      <c r="N60" s="120">
        <f>ROUND(SUM(N58:N59),2)</f>
        <v>573.64</v>
      </c>
      <c r="O60" s="142"/>
    </row>
    <row r="61" spans="2:15" hidden="1" x14ac:dyDescent="0.25">
      <c r="B61" s="89"/>
      <c r="C61" s="89"/>
      <c r="D61" s="89"/>
      <c r="E61" s="90"/>
      <c r="F61" s="136"/>
      <c r="G61" s="136"/>
      <c r="H61" s="136"/>
      <c r="I61" s="136"/>
      <c r="J61" s="136"/>
      <c r="K61" s="136"/>
      <c r="L61" s="136"/>
      <c r="M61" s="136"/>
      <c r="N61" s="136"/>
      <c r="O61" s="136"/>
    </row>
    <row r="62" spans="2:15" ht="24" hidden="1" x14ac:dyDescent="0.25">
      <c r="B62" s="89"/>
      <c r="C62" s="89"/>
      <c r="D62" s="91" t="str">
        <f>D56</f>
        <v>1.2</v>
      </c>
      <c r="E62" s="90">
        <f>E56+1</f>
        <v>6</v>
      </c>
      <c r="F62" s="102" t="str">
        <f>D62&amp;"."&amp;E62</f>
        <v>1.2.6</v>
      </c>
      <c r="G62" s="113" t="s">
        <v>77</v>
      </c>
      <c r="H62" s="137" t="s">
        <v>138</v>
      </c>
      <c r="I62" s="137"/>
      <c r="J62" s="137"/>
      <c r="K62" s="137"/>
      <c r="L62" s="137"/>
      <c r="M62" s="137"/>
      <c r="N62" s="137"/>
      <c r="O62" s="137"/>
    </row>
    <row r="63" spans="2:15" hidden="1" x14ac:dyDescent="0.25">
      <c r="B63" s="89"/>
      <c r="C63" s="89"/>
      <c r="D63" s="91"/>
      <c r="E63" s="90"/>
      <c r="F63" s="114" t="s">
        <v>74</v>
      </c>
      <c r="G63" s="112" t="s">
        <v>76</v>
      </c>
      <c r="H63" s="115" t="s">
        <v>75</v>
      </c>
      <c r="I63" s="130" t="s">
        <v>105</v>
      </c>
      <c r="J63" s="130" t="s">
        <v>111</v>
      </c>
      <c r="K63" s="112" t="s">
        <v>9</v>
      </c>
      <c r="L63" s="112" t="s">
        <v>107</v>
      </c>
      <c r="M63" s="112" t="str">
        <f>IF(I63="Unidade (un)","","Repetição")</f>
        <v>Repetição</v>
      </c>
      <c r="N63" s="112" t="s">
        <v>114</v>
      </c>
      <c r="O63" s="112" t="s">
        <v>3</v>
      </c>
    </row>
    <row r="64" spans="2:15" ht="13.2" hidden="1" customHeight="1" x14ac:dyDescent="0.25">
      <c r="E64" s="104"/>
      <c r="F64" s="116"/>
      <c r="G64" s="117">
        <f>$G$17</f>
        <v>0</v>
      </c>
      <c r="H64" s="129"/>
      <c r="I64" s="131">
        <f t="shared" ref="I64:M64" si="3">I58</f>
        <v>0</v>
      </c>
      <c r="J64" s="131">
        <f t="shared" si="3"/>
        <v>7</v>
      </c>
      <c r="K64" s="99">
        <f t="shared" si="3"/>
        <v>2502.8733000000002</v>
      </c>
      <c r="L64" s="99">
        <f t="shared" si="3"/>
        <v>0.2</v>
      </c>
      <c r="M64" s="99">
        <f t="shared" si="3"/>
        <v>1</v>
      </c>
      <c r="N64" s="99">
        <f>ROUND(K64*L64*M64,2)*1.2</f>
        <v>600.68399999999997</v>
      </c>
      <c r="O64" s="142" t="s">
        <v>161</v>
      </c>
    </row>
    <row r="65" spans="2:15" hidden="1" x14ac:dyDescent="0.25">
      <c r="E65" s="104"/>
      <c r="F65" s="116"/>
      <c r="G65" s="117">
        <f>$G$18</f>
        <v>0</v>
      </c>
      <c r="H65" s="129"/>
      <c r="I65" s="131" t="str">
        <f t="shared" ref="I65:M65" si="4">I59</f>
        <v>Volume (m³)</v>
      </c>
      <c r="J65" s="131">
        <f t="shared" si="4"/>
        <v>7</v>
      </c>
      <c r="K65" s="99">
        <f t="shared" si="4"/>
        <v>365.37090000000001</v>
      </c>
      <c r="L65" s="99">
        <f t="shared" si="4"/>
        <v>0.2</v>
      </c>
      <c r="M65" s="99">
        <f t="shared" si="4"/>
        <v>1</v>
      </c>
      <c r="N65" s="99">
        <f>ROUND(K65*L65*M65,2)*1.2</f>
        <v>87.683999999999983</v>
      </c>
      <c r="O65" s="142"/>
    </row>
    <row r="66" spans="2:15" hidden="1" x14ac:dyDescent="0.25">
      <c r="E66" s="104"/>
      <c r="F66" s="138" t="s">
        <v>4</v>
      </c>
      <c r="G66" s="138"/>
      <c r="H66" s="138"/>
      <c r="I66" s="138"/>
      <c r="J66" s="138"/>
      <c r="K66" s="138"/>
      <c r="L66" s="138"/>
      <c r="M66" s="138"/>
      <c r="N66" s="120">
        <f>ROUND(SUM(N64:N65),2)</f>
        <v>688.37</v>
      </c>
      <c r="O66" s="142"/>
    </row>
    <row r="67" spans="2:15" hidden="1" x14ac:dyDescent="0.25">
      <c r="E67" s="104"/>
      <c r="F67" s="136"/>
      <c r="G67" s="136"/>
      <c r="H67" s="136"/>
      <c r="I67" s="136"/>
      <c r="J67" s="136"/>
      <c r="K67" s="136"/>
      <c r="L67" s="136"/>
      <c r="M67" s="136"/>
      <c r="N67" s="136"/>
      <c r="O67" s="136"/>
    </row>
    <row r="68" spans="2:15" ht="24" hidden="1" x14ac:dyDescent="0.25">
      <c r="D68" s="91" t="str">
        <f>D62</f>
        <v>1.2</v>
      </c>
      <c r="E68" s="90">
        <f>E62+1</f>
        <v>7</v>
      </c>
      <c r="F68" s="102" t="str">
        <f>D68&amp;"."&amp;E68</f>
        <v>1.2.7</v>
      </c>
      <c r="G68" s="113" t="s">
        <v>77</v>
      </c>
      <c r="H68" s="137" t="s">
        <v>162</v>
      </c>
      <c r="I68" s="137"/>
      <c r="J68" s="137"/>
      <c r="K68" s="137"/>
      <c r="L68" s="137"/>
      <c r="M68" s="137"/>
      <c r="N68" s="137"/>
      <c r="O68" s="137"/>
    </row>
    <row r="69" spans="2:15" hidden="1" x14ac:dyDescent="0.25">
      <c r="E69" s="104"/>
      <c r="F69" s="114" t="s">
        <v>74</v>
      </c>
      <c r="G69" s="112" t="s">
        <v>76</v>
      </c>
      <c r="H69" s="115" t="s">
        <v>75</v>
      </c>
      <c r="I69" s="112" t="s">
        <v>113</v>
      </c>
      <c r="J69" s="132" t="s">
        <v>119</v>
      </c>
      <c r="K69" s="132"/>
      <c r="L69" s="112"/>
      <c r="M69" s="112" t="str">
        <f>IF(I69="Unidade (un)","","Repetição")</f>
        <v>Repetição</v>
      </c>
      <c r="N69" s="112" t="s">
        <v>164</v>
      </c>
      <c r="O69" s="112" t="s">
        <v>3</v>
      </c>
    </row>
    <row r="70" spans="2:15" ht="13.2" hidden="1" customHeight="1" x14ac:dyDescent="0.25">
      <c r="E70" s="104"/>
      <c r="F70" s="116"/>
      <c r="G70" s="117">
        <f>$G$17</f>
        <v>0</v>
      </c>
      <c r="H70" s="129"/>
      <c r="I70" s="99">
        <f>N64</f>
        <v>600.68399999999997</v>
      </c>
      <c r="J70" s="99">
        <f>'DMT''S'!$D$11</f>
        <v>3</v>
      </c>
      <c r="K70" s="99"/>
      <c r="L70" s="99"/>
      <c r="M70" s="99">
        <v>1</v>
      </c>
      <c r="N70" s="99">
        <f>ROUND(I70*J70*M70,2)</f>
        <v>1802.05</v>
      </c>
      <c r="O70" s="142" t="s">
        <v>163</v>
      </c>
    </row>
    <row r="71" spans="2:15" hidden="1" x14ac:dyDescent="0.25">
      <c r="E71" s="104"/>
      <c r="F71" s="116"/>
      <c r="G71" s="117">
        <f>$G$18</f>
        <v>0</v>
      </c>
      <c r="H71" s="129"/>
      <c r="I71" s="99">
        <f>N65</f>
        <v>87.683999999999983</v>
      </c>
      <c r="J71" s="99">
        <f>'DMT''S'!$D$11</f>
        <v>3</v>
      </c>
      <c r="K71" s="99"/>
      <c r="L71" s="99"/>
      <c r="M71" s="99">
        <v>1</v>
      </c>
      <c r="N71" s="99">
        <f>ROUND(I71*J71*M71,2)</f>
        <v>263.05</v>
      </c>
      <c r="O71" s="142"/>
    </row>
    <row r="72" spans="2:15" hidden="1" x14ac:dyDescent="0.25">
      <c r="E72" s="104"/>
      <c r="F72" s="138" t="s">
        <v>4</v>
      </c>
      <c r="G72" s="138"/>
      <c r="H72" s="138"/>
      <c r="I72" s="138"/>
      <c r="J72" s="138"/>
      <c r="K72" s="138"/>
      <c r="L72" s="138"/>
      <c r="M72" s="138"/>
      <c r="N72" s="120">
        <f>ROUND(SUM(N70:N71),2)</f>
        <v>2065.1</v>
      </c>
      <c r="O72" s="142"/>
    </row>
    <row r="73" spans="2:15" hidden="1" x14ac:dyDescent="0.25">
      <c r="E73" s="104"/>
      <c r="F73" s="136"/>
      <c r="G73" s="136"/>
      <c r="H73" s="136"/>
      <c r="I73" s="136"/>
      <c r="J73" s="136"/>
      <c r="K73" s="136"/>
      <c r="L73" s="136"/>
      <c r="M73" s="136"/>
      <c r="N73" s="136"/>
      <c r="O73" s="136"/>
    </row>
    <row r="74" spans="2:15" ht="24" hidden="1" x14ac:dyDescent="0.25">
      <c r="D74" s="91" t="str">
        <f>D68</f>
        <v>1.2</v>
      </c>
      <c r="E74" s="90">
        <f>E68+1</f>
        <v>8</v>
      </c>
      <c r="F74" s="102" t="str">
        <f>D74&amp;"."&amp;E74</f>
        <v>1.2.8</v>
      </c>
      <c r="G74" s="113" t="s">
        <v>77</v>
      </c>
      <c r="H74" s="137" t="s">
        <v>139</v>
      </c>
      <c r="I74" s="137"/>
      <c r="J74" s="137"/>
      <c r="K74" s="137"/>
      <c r="L74" s="137"/>
      <c r="M74" s="137"/>
      <c r="N74" s="137"/>
      <c r="O74" s="137"/>
    </row>
    <row r="75" spans="2:15" hidden="1" x14ac:dyDescent="0.25">
      <c r="E75" s="104"/>
      <c r="F75" s="114" t="s">
        <v>74</v>
      </c>
      <c r="G75" s="112" t="s">
        <v>76</v>
      </c>
      <c r="H75" s="115" t="s">
        <v>75</v>
      </c>
      <c r="I75" s="112" t="s">
        <v>9</v>
      </c>
      <c r="J75" s="112"/>
      <c r="K75" s="112"/>
      <c r="L75" s="112"/>
      <c r="M75" s="112" t="str">
        <f>IF(I75="Unidade (un)","","Repetição")</f>
        <v>Repetição</v>
      </c>
      <c r="N75" s="112" t="s">
        <v>8</v>
      </c>
      <c r="O75" s="112" t="s">
        <v>3</v>
      </c>
    </row>
    <row r="76" spans="2:15" hidden="1" x14ac:dyDescent="0.25">
      <c r="E76" s="104"/>
      <c r="F76" s="116"/>
      <c r="G76" s="117">
        <f>$G$17</f>
        <v>0</v>
      </c>
      <c r="H76" s="129"/>
      <c r="I76" s="99">
        <f>I70</f>
        <v>600.68399999999997</v>
      </c>
      <c r="J76" s="99"/>
      <c r="K76" s="119"/>
      <c r="L76" s="129"/>
      <c r="M76" s="99">
        <v>1</v>
      </c>
      <c r="N76" s="99">
        <f>ROUND(I76*M76,2)</f>
        <v>600.67999999999995</v>
      </c>
      <c r="O76" s="136"/>
    </row>
    <row r="77" spans="2:15" hidden="1" x14ac:dyDescent="0.25">
      <c r="E77" s="104"/>
      <c r="F77" s="116"/>
      <c r="G77" s="117">
        <f>$G$18</f>
        <v>0</v>
      </c>
      <c r="H77" s="129"/>
      <c r="I77" s="99">
        <f>I71</f>
        <v>87.683999999999983</v>
      </c>
      <c r="J77" s="99"/>
      <c r="K77" s="119"/>
      <c r="L77" s="129"/>
      <c r="M77" s="99">
        <v>1</v>
      </c>
      <c r="N77" s="99">
        <f>ROUND(I77*M77,2)</f>
        <v>87.68</v>
      </c>
      <c r="O77" s="136"/>
    </row>
    <row r="78" spans="2:15" hidden="1" x14ac:dyDescent="0.25">
      <c r="E78" s="104"/>
      <c r="F78" s="138" t="s">
        <v>4</v>
      </c>
      <c r="G78" s="138"/>
      <c r="H78" s="138"/>
      <c r="I78" s="138"/>
      <c r="J78" s="138"/>
      <c r="K78" s="138"/>
      <c r="L78" s="138"/>
      <c r="M78" s="138"/>
      <c r="N78" s="120">
        <f>ROUND(SUM(N76:N77),2)</f>
        <v>688.36</v>
      </c>
      <c r="O78" s="136"/>
    </row>
    <row r="79" spans="2:15" hidden="1" x14ac:dyDescent="0.25">
      <c r="E79" s="104"/>
      <c r="F79" s="136"/>
      <c r="G79" s="136"/>
      <c r="H79" s="136"/>
      <c r="I79" s="136"/>
      <c r="J79" s="136"/>
      <c r="K79" s="136"/>
      <c r="L79" s="136"/>
      <c r="M79" s="136"/>
      <c r="N79" s="136"/>
      <c r="O79" s="136"/>
    </row>
    <row r="80" spans="2:15" hidden="1" x14ac:dyDescent="0.25">
      <c r="B80" s="89"/>
      <c r="C80" s="89"/>
      <c r="D80" s="89"/>
      <c r="E80" s="90"/>
      <c r="F80" s="141" t="s">
        <v>145</v>
      </c>
      <c r="G80" s="141"/>
      <c r="H80" s="141"/>
      <c r="I80" s="141"/>
      <c r="J80" s="141"/>
      <c r="K80" s="141"/>
      <c r="L80" s="141"/>
      <c r="M80" s="141"/>
      <c r="N80" s="141"/>
      <c r="O80" s="141"/>
    </row>
    <row r="81" spans="2:15" hidden="1" x14ac:dyDescent="0.25">
      <c r="B81" s="89"/>
      <c r="C81" s="89"/>
      <c r="D81" s="89"/>
      <c r="E81" s="90"/>
      <c r="F81" s="136"/>
      <c r="G81" s="136"/>
      <c r="H81" s="136"/>
      <c r="I81" s="136"/>
      <c r="J81" s="136"/>
      <c r="K81" s="136"/>
      <c r="L81" s="136"/>
      <c r="M81" s="136"/>
      <c r="N81" s="136"/>
      <c r="O81" s="136"/>
    </row>
    <row r="82" spans="2:15" ht="24" hidden="1" x14ac:dyDescent="0.25">
      <c r="D82" s="91" t="str">
        <f>D74</f>
        <v>1.2</v>
      </c>
      <c r="E82" s="90">
        <f>E74+1</f>
        <v>9</v>
      </c>
      <c r="F82" s="102" t="str">
        <f>D82&amp;"."&amp;E82</f>
        <v>1.2.9</v>
      </c>
      <c r="G82" s="113" t="s">
        <v>77</v>
      </c>
      <c r="H82" s="137" t="s">
        <v>137</v>
      </c>
      <c r="I82" s="137"/>
      <c r="J82" s="137"/>
      <c r="K82" s="137"/>
      <c r="L82" s="137"/>
      <c r="M82" s="137"/>
      <c r="N82" s="137"/>
      <c r="O82" s="137"/>
    </row>
    <row r="83" spans="2:15" hidden="1" x14ac:dyDescent="0.25">
      <c r="E83" s="104"/>
      <c r="F83" s="114" t="s">
        <v>74</v>
      </c>
      <c r="G83" s="98" t="s">
        <v>76</v>
      </c>
      <c r="H83" s="115" t="s">
        <v>75</v>
      </c>
      <c r="I83" s="98" t="s">
        <v>9</v>
      </c>
      <c r="J83" s="98" t="s">
        <v>107</v>
      </c>
      <c r="K83" s="98"/>
      <c r="L83" s="98"/>
      <c r="M83" s="98" t="str">
        <f>IF(I83="Unidade (un)","","Repetição")</f>
        <v>Repetição</v>
      </c>
      <c r="N83" s="98" t="s">
        <v>114</v>
      </c>
      <c r="O83" s="98" t="s">
        <v>3</v>
      </c>
    </row>
    <row r="84" spans="2:15" hidden="1" x14ac:dyDescent="0.25">
      <c r="E84" s="104"/>
      <c r="F84" s="116"/>
      <c r="G84" s="117">
        <f>$G$17</f>
        <v>0</v>
      </c>
      <c r="H84" s="118" t="s">
        <v>140</v>
      </c>
      <c r="I84" s="99">
        <f>K32</f>
        <v>2502.8733000000002</v>
      </c>
      <c r="J84" s="99">
        <v>0.4</v>
      </c>
      <c r="K84" s="119"/>
      <c r="L84" s="118"/>
      <c r="M84" s="99">
        <v>1</v>
      </c>
      <c r="N84" s="99">
        <f>ROUND(I84*J84*M84,2)</f>
        <v>1001.15</v>
      </c>
      <c r="O84" s="142" t="s">
        <v>165</v>
      </c>
    </row>
    <row r="85" spans="2:15" hidden="1" x14ac:dyDescent="0.25">
      <c r="E85" s="104"/>
      <c r="F85" s="116"/>
      <c r="G85" s="117">
        <f>$G$18</f>
        <v>0</v>
      </c>
      <c r="H85" s="118"/>
      <c r="I85" s="99">
        <f>K33</f>
        <v>365.37090000000001</v>
      </c>
      <c r="J85" s="99">
        <v>0.4</v>
      </c>
      <c r="K85" s="119"/>
      <c r="L85" s="118"/>
      <c r="M85" s="99">
        <v>1</v>
      </c>
      <c r="N85" s="99">
        <f>ROUND(I85*J85*M85,2)</f>
        <v>146.15</v>
      </c>
      <c r="O85" s="142"/>
    </row>
    <row r="86" spans="2:15" hidden="1" x14ac:dyDescent="0.25">
      <c r="E86" s="104"/>
      <c r="F86" s="138" t="s">
        <v>4</v>
      </c>
      <c r="G86" s="138"/>
      <c r="H86" s="138"/>
      <c r="I86" s="138"/>
      <c r="J86" s="138"/>
      <c r="K86" s="138"/>
      <c r="L86" s="138"/>
      <c r="M86" s="138"/>
      <c r="N86" s="120">
        <f>ROUND(SUM(N84:N85),2)</f>
        <v>1147.3</v>
      </c>
      <c r="O86" s="142"/>
    </row>
    <row r="87" spans="2:15" hidden="1" x14ac:dyDescent="0.25">
      <c r="E87" s="104"/>
      <c r="F87" s="136"/>
      <c r="G87" s="136"/>
      <c r="H87" s="136"/>
      <c r="I87" s="136"/>
      <c r="J87" s="136"/>
      <c r="K87" s="136"/>
      <c r="L87" s="136"/>
      <c r="M87" s="136"/>
      <c r="N87" s="136"/>
      <c r="O87" s="136"/>
    </row>
    <row r="88" spans="2:15" ht="24" hidden="1" x14ac:dyDescent="0.25">
      <c r="D88" s="91" t="str">
        <f>D82</f>
        <v>1.2</v>
      </c>
      <c r="E88" s="90">
        <f>E82+1</f>
        <v>10</v>
      </c>
      <c r="F88" s="102" t="str">
        <f>D88&amp;"."&amp;E88</f>
        <v>1.2.10</v>
      </c>
      <c r="G88" s="113" t="s">
        <v>77</v>
      </c>
      <c r="H88" s="137" t="s">
        <v>138</v>
      </c>
      <c r="I88" s="137"/>
      <c r="J88" s="137"/>
      <c r="K88" s="137"/>
      <c r="L88" s="137"/>
      <c r="M88" s="137"/>
      <c r="N88" s="137"/>
      <c r="O88" s="137"/>
    </row>
    <row r="89" spans="2:15" hidden="1" x14ac:dyDescent="0.25">
      <c r="E89" s="104"/>
      <c r="F89" s="114" t="s">
        <v>74</v>
      </c>
      <c r="G89" s="98" t="s">
        <v>76</v>
      </c>
      <c r="H89" s="115" t="s">
        <v>75</v>
      </c>
      <c r="I89" s="98" t="s">
        <v>9</v>
      </c>
      <c r="J89" s="98" t="s">
        <v>107</v>
      </c>
      <c r="K89" s="98"/>
      <c r="L89" s="98"/>
      <c r="M89" s="98" t="str">
        <f>IF(I89="Unidade (un)","","Repetição")</f>
        <v>Repetição</v>
      </c>
      <c r="N89" s="98" t="s">
        <v>114</v>
      </c>
      <c r="O89" s="98" t="s">
        <v>3</v>
      </c>
    </row>
    <row r="90" spans="2:15" hidden="1" x14ac:dyDescent="0.25">
      <c r="E90" s="104"/>
      <c r="F90" s="116"/>
      <c r="G90" s="117">
        <f>$G$17</f>
        <v>0</v>
      </c>
      <c r="H90" s="118"/>
      <c r="I90" s="99">
        <f>I84</f>
        <v>2502.8733000000002</v>
      </c>
      <c r="J90" s="99">
        <f>J84</f>
        <v>0.4</v>
      </c>
      <c r="K90" s="119"/>
      <c r="L90" s="118"/>
      <c r="M90" s="99">
        <v>1</v>
      </c>
      <c r="N90" s="99">
        <f>ROUND(I90*J90*M90,2)*1.2</f>
        <v>1201.3799999999999</v>
      </c>
      <c r="O90" s="142" t="s">
        <v>166</v>
      </c>
    </row>
    <row r="91" spans="2:15" hidden="1" x14ac:dyDescent="0.25">
      <c r="E91" s="104"/>
      <c r="F91" s="116"/>
      <c r="G91" s="117">
        <f>$G$18</f>
        <v>0</v>
      </c>
      <c r="H91" s="118"/>
      <c r="I91" s="99">
        <f>I85</f>
        <v>365.37090000000001</v>
      </c>
      <c r="J91" s="99">
        <f>J85</f>
        <v>0.4</v>
      </c>
      <c r="K91" s="119"/>
      <c r="L91" s="118"/>
      <c r="M91" s="99">
        <v>1</v>
      </c>
      <c r="N91" s="99">
        <f>ROUND(I91*J91*M91,2)*1.2</f>
        <v>175.38</v>
      </c>
      <c r="O91" s="142"/>
    </row>
    <row r="92" spans="2:15" hidden="1" x14ac:dyDescent="0.25">
      <c r="E92" s="104"/>
      <c r="F92" s="138" t="s">
        <v>4</v>
      </c>
      <c r="G92" s="138"/>
      <c r="H92" s="138"/>
      <c r="I92" s="138"/>
      <c r="J92" s="138"/>
      <c r="K92" s="138"/>
      <c r="L92" s="138"/>
      <c r="M92" s="138"/>
      <c r="N92" s="120">
        <f>ROUND(SUM(N90:N91),2)</f>
        <v>1376.76</v>
      </c>
      <c r="O92" s="142"/>
    </row>
    <row r="93" spans="2:15" hidden="1" x14ac:dyDescent="0.25">
      <c r="E93" s="104"/>
      <c r="F93" s="136"/>
      <c r="G93" s="136"/>
      <c r="H93" s="136"/>
      <c r="I93" s="136"/>
      <c r="J93" s="136"/>
      <c r="K93" s="136"/>
      <c r="L93" s="136"/>
      <c r="M93" s="136"/>
      <c r="N93" s="136"/>
      <c r="O93" s="136"/>
    </row>
    <row r="94" spans="2:15" ht="24" hidden="1" x14ac:dyDescent="0.25">
      <c r="D94" s="91" t="str">
        <f>D88</f>
        <v>1.2</v>
      </c>
      <c r="E94" s="90">
        <f>E88+1</f>
        <v>11</v>
      </c>
      <c r="F94" s="102" t="str">
        <f>D94&amp;"."&amp;E94</f>
        <v>1.2.11</v>
      </c>
      <c r="G94" s="113" t="s">
        <v>77</v>
      </c>
      <c r="H94" s="137" t="s">
        <v>141</v>
      </c>
      <c r="I94" s="137"/>
      <c r="J94" s="137"/>
      <c r="K94" s="137"/>
      <c r="L94" s="137"/>
      <c r="M94" s="137"/>
      <c r="N94" s="137"/>
      <c r="O94" s="137"/>
    </row>
    <row r="95" spans="2:15" hidden="1" x14ac:dyDescent="0.25">
      <c r="E95" s="104"/>
      <c r="F95" s="114" t="s">
        <v>74</v>
      </c>
      <c r="G95" s="98" t="s">
        <v>76</v>
      </c>
      <c r="H95" s="115" t="s">
        <v>75</v>
      </c>
      <c r="I95" s="98" t="s">
        <v>113</v>
      </c>
      <c r="J95" s="132" t="s">
        <v>119</v>
      </c>
      <c r="K95" s="132"/>
      <c r="L95" s="98"/>
      <c r="M95" s="98" t="str">
        <f>IF(I95="Unidade (un)","","Repetição")</f>
        <v>Repetição</v>
      </c>
      <c r="N95" s="98" t="s">
        <v>164</v>
      </c>
      <c r="O95" s="98" t="s">
        <v>3</v>
      </c>
    </row>
    <row r="96" spans="2:15" hidden="1" x14ac:dyDescent="0.25">
      <c r="E96" s="104"/>
      <c r="F96" s="116"/>
      <c r="G96" s="117">
        <f>$G$17</f>
        <v>0</v>
      </c>
      <c r="H96" s="118"/>
      <c r="I96" s="99">
        <f>N90</f>
        <v>1201.3799999999999</v>
      </c>
      <c r="J96" s="99">
        <f>'DMT''S'!$D$7</f>
        <v>17</v>
      </c>
      <c r="K96" s="99"/>
      <c r="L96" s="99"/>
      <c r="M96" s="99">
        <v>1</v>
      </c>
      <c r="N96" s="99">
        <f>ROUND(I96*J96*M96,2)</f>
        <v>20423.46</v>
      </c>
      <c r="O96" s="142" t="s">
        <v>167</v>
      </c>
    </row>
    <row r="97" spans="2:15" hidden="1" x14ac:dyDescent="0.25">
      <c r="E97" s="104"/>
      <c r="F97" s="116"/>
      <c r="G97" s="117">
        <f>$G$18</f>
        <v>0</v>
      </c>
      <c r="H97" s="118"/>
      <c r="I97" s="99">
        <f>N91</f>
        <v>175.38</v>
      </c>
      <c r="J97" s="99">
        <f>'DMT''S'!$D$7</f>
        <v>17</v>
      </c>
      <c r="K97" s="99"/>
      <c r="L97" s="118"/>
      <c r="M97" s="99">
        <v>1</v>
      </c>
      <c r="N97" s="99">
        <f>ROUND(I97*J97*M97,2)</f>
        <v>2981.46</v>
      </c>
      <c r="O97" s="142"/>
    </row>
    <row r="98" spans="2:15" hidden="1" x14ac:dyDescent="0.25">
      <c r="E98" s="104"/>
      <c r="F98" s="138" t="s">
        <v>4</v>
      </c>
      <c r="G98" s="138"/>
      <c r="H98" s="138"/>
      <c r="I98" s="138"/>
      <c r="J98" s="138"/>
      <c r="K98" s="138"/>
      <c r="L98" s="138"/>
      <c r="M98" s="138"/>
      <c r="N98" s="120">
        <f>ROUND(SUM(N96:N97),2)</f>
        <v>23404.92</v>
      </c>
      <c r="O98" s="142"/>
    </row>
    <row r="99" spans="2:15" hidden="1" x14ac:dyDescent="0.25">
      <c r="E99" s="104"/>
      <c r="F99" s="136"/>
      <c r="G99" s="136"/>
      <c r="H99" s="136"/>
      <c r="I99" s="136"/>
      <c r="J99" s="136"/>
      <c r="K99" s="136"/>
      <c r="L99" s="136"/>
      <c r="M99" s="136"/>
      <c r="N99" s="136"/>
      <c r="O99" s="136"/>
    </row>
    <row r="100" spans="2:15" ht="24" hidden="1" x14ac:dyDescent="0.25">
      <c r="D100" s="91" t="str">
        <f>D94</f>
        <v>1.2</v>
      </c>
      <c r="E100" s="90">
        <f>E94+1</f>
        <v>12</v>
      </c>
      <c r="F100" s="102" t="str">
        <f>D100&amp;"."&amp;E100</f>
        <v>1.2.12</v>
      </c>
      <c r="G100" s="113" t="s">
        <v>77</v>
      </c>
      <c r="H100" s="137" t="s">
        <v>142</v>
      </c>
      <c r="I100" s="137"/>
      <c r="J100" s="137"/>
      <c r="K100" s="137"/>
      <c r="L100" s="137"/>
      <c r="M100" s="137"/>
      <c r="N100" s="137"/>
      <c r="O100" s="137"/>
    </row>
    <row r="101" spans="2:15" hidden="1" x14ac:dyDescent="0.25">
      <c r="E101" s="104"/>
      <c r="F101" s="114" t="s">
        <v>74</v>
      </c>
      <c r="G101" s="98" t="s">
        <v>76</v>
      </c>
      <c r="H101" s="115" t="s">
        <v>75</v>
      </c>
      <c r="I101" s="98" t="s">
        <v>113</v>
      </c>
      <c r="J101" s="98"/>
      <c r="K101" s="98"/>
      <c r="L101" s="98"/>
      <c r="M101" s="98" t="str">
        <f>IF(I101="Unidade (un)","","Repetição")</f>
        <v>Repetição</v>
      </c>
      <c r="N101" s="98" t="s">
        <v>114</v>
      </c>
      <c r="O101" s="98" t="s">
        <v>3</v>
      </c>
    </row>
    <row r="102" spans="2:15" hidden="1" x14ac:dyDescent="0.25">
      <c r="E102" s="104"/>
      <c r="F102" s="116"/>
      <c r="G102" s="117">
        <f>$G$17</f>
        <v>0</v>
      </c>
      <c r="H102" s="118"/>
      <c r="I102" s="99">
        <f>N84</f>
        <v>1001.15</v>
      </c>
      <c r="J102" s="99"/>
      <c r="K102" s="119"/>
      <c r="L102" s="118"/>
      <c r="M102" s="99">
        <v>1</v>
      </c>
      <c r="N102" s="99">
        <f t="shared" ref="N102:N103" si="5">IF(M102=0,I102,ROUND(PRODUCT(I102:L102)*M102,2))</f>
        <v>1001.15</v>
      </c>
      <c r="O102" s="136"/>
    </row>
    <row r="103" spans="2:15" hidden="1" x14ac:dyDescent="0.25">
      <c r="E103" s="104"/>
      <c r="F103" s="116"/>
      <c r="G103" s="117">
        <f>$G$18</f>
        <v>0</v>
      </c>
      <c r="H103" s="118"/>
      <c r="I103" s="99">
        <f>N85</f>
        <v>146.15</v>
      </c>
      <c r="J103" s="99"/>
      <c r="K103" s="119"/>
      <c r="L103" s="118"/>
      <c r="M103" s="99">
        <v>1</v>
      </c>
      <c r="N103" s="99">
        <f t="shared" si="5"/>
        <v>146.15</v>
      </c>
      <c r="O103" s="136"/>
    </row>
    <row r="104" spans="2:15" hidden="1" x14ac:dyDescent="0.25">
      <c r="E104" s="104"/>
      <c r="F104" s="138" t="s">
        <v>4</v>
      </c>
      <c r="G104" s="138"/>
      <c r="H104" s="138"/>
      <c r="I104" s="138"/>
      <c r="J104" s="138"/>
      <c r="K104" s="138"/>
      <c r="L104" s="138"/>
      <c r="M104" s="138"/>
      <c r="N104" s="120">
        <f>ROUND(SUM(N102:N103),2)</f>
        <v>1147.3</v>
      </c>
      <c r="O104" s="136"/>
    </row>
    <row r="105" spans="2:15" hidden="1" x14ac:dyDescent="0.25">
      <c r="E105" s="104"/>
      <c r="F105" s="136"/>
      <c r="G105" s="136"/>
      <c r="H105" s="136"/>
      <c r="I105" s="136"/>
      <c r="J105" s="136"/>
      <c r="K105" s="136"/>
      <c r="L105" s="136"/>
      <c r="M105" s="136"/>
      <c r="N105" s="136"/>
      <c r="O105" s="136"/>
    </row>
    <row r="106" spans="2:15" ht="24" hidden="1" x14ac:dyDescent="0.25">
      <c r="D106" s="91" t="str">
        <f>D100</f>
        <v>1.2</v>
      </c>
      <c r="E106" s="90">
        <f>E100+1</f>
        <v>13</v>
      </c>
      <c r="F106" s="102" t="str">
        <f>D106&amp;"."&amp;E106</f>
        <v>1.2.13</v>
      </c>
      <c r="G106" s="113" t="s">
        <v>77</v>
      </c>
      <c r="H106" s="137" t="s">
        <v>177</v>
      </c>
      <c r="I106" s="137"/>
      <c r="J106" s="137"/>
      <c r="K106" s="137"/>
      <c r="L106" s="137"/>
      <c r="M106" s="137"/>
      <c r="N106" s="137"/>
      <c r="O106" s="137"/>
    </row>
    <row r="107" spans="2:15" hidden="1" x14ac:dyDescent="0.25">
      <c r="E107" s="104"/>
      <c r="F107" s="114" t="s">
        <v>74</v>
      </c>
      <c r="G107" s="112" t="s">
        <v>76</v>
      </c>
      <c r="H107" s="115" t="s">
        <v>75</v>
      </c>
      <c r="I107" s="112" t="s">
        <v>113</v>
      </c>
      <c r="J107" s="112"/>
      <c r="K107" s="112"/>
      <c r="L107" s="112"/>
      <c r="M107" s="112" t="str">
        <f>IF(I107="Unidade (un)","","Repetição")</f>
        <v>Repetição</v>
      </c>
      <c r="N107" s="112" t="s">
        <v>114</v>
      </c>
      <c r="O107" s="112" t="s">
        <v>3</v>
      </c>
    </row>
    <row r="108" spans="2:15" hidden="1" x14ac:dyDescent="0.25">
      <c r="E108" s="104"/>
      <c r="F108" s="116"/>
      <c r="G108" s="117">
        <f>$G$17</f>
        <v>0</v>
      </c>
      <c r="H108" s="129"/>
      <c r="I108" s="99">
        <f>N90</f>
        <v>1201.3799999999999</v>
      </c>
      <c r="J108" s="99"/>
      <c r="K108" s="119"/>
      <c r="L108" s="129"/>
      <c r="M108" s="99">
        <v>1</v>
      </c>
      <c r="N108" s="99">
        <f t="shared" ref="N108:N109" si="6">IF(M108=0,I108,ROUND(PRODUCT(I108:L108)*M108,2))</f>
        <v>1201.3800000000001</v>
      </c>
      <c r="O108" s="136"/>
    </row>
    <row r="109" spans="2:15" hidden="1" x14ac:dyDescent="0.25">
      <c r="E109" s="104"/>
      <c r="F109" s="116"/>
      <c r="G109" s="117">
        <f>$G$18</f>
        <v>0</v>
      </c>
      <c r="H109" s="129"/>
      <c r="I109" s="99">
        <f>N91</f>
        <v>175.38</v>
      </c>
      <c r="J109" s="99"/>
      <c r="K109" s="119"/>
      <c r="L109" s="129"/>
      <c r="M109" s="99">
        <v>1</v>
      </c>
      <c r="N109" s="99">
        <f t="shared" si="6"/>
        <v>175.38</v>
      </c>
      <c r="O109" s="136"/>
    </row>
    <row r="110" spans="2:15" hidden="1" x14ac:dyDescent="0.25">
      <c r="E110" s="104"/>
      <c r="F110" s="138" t="s">
        <v>4</v>
      </c>
      <c r="G110" s="138"/>
      <c r="H110" s="138"/>
      <c r="I110" s="138"/>
      <c r="J110" s="138"/>
      <c r="K110" s="138"/>
      <c r="L110" s="138"/>
      <c r="M110" s="138"/>
      <c r="N110" s="120">
        <f>ROUND(SUM(N108:N109),2)</f>
        <v>1376.76</v>
      </c>
      <c r="O110" s="136"/>
    </row>
    <row r="111" spans="2:15" hidden="1" x14ac:dyDescent="0.25">
      <c r="E111" s="104"/>
      <c r="F111" s="136"/>
      <c r="G111" s="136"/>
      <c r="H111" s="136"/>
      <c r="I111" s="136"/>
      <c r="J111" s="136"/>
      <c r="K111" s="136"/>
      <c r="L111" s="136"/>
      <c r="M111" s="136"/>
      <c r="N111" s="136"/>
      <c r="O111" s="136"/>
    </row>
    <row r="112" spans="2:15" hidden="1" x14ac:dyDescent="0.25">
      <c r="B112" s="89"/>
      <c r="C112" s="89"/>
      <c r="D112" s="89"/>
      <c r="E112" s="90"/>
      <c r="F112" s="141" t="s">
        <v>72</v>
      </c>
      <c r="G112" s="141"/>
      <c r="H112" s="141"/>
      <c r="I112" s="141"/>
      <c r="J112" s="141"/>
      <c r="K112" s="141"/>
      <c r="L112" s="141"/>
      <c r="M112" s="141"/>
      <c r="N112" s="141"/>
      <c r="O112" s="141"/>
    </row>
    <row r="113" spans="2:15" hidden="1" x14ac:dyDescent="0.25">
      <c r="B113" s="89"/>
      <c r="C113" s="89"/>
      <c r="D113" s="89"/>
      <c r="E113" s="90"/>
      <c r="F113" s="136"/>
      <c r="G113" s="136"/>
      <c r="H113" s="136"/>
      <c r="I113" s="136"/>
      <c r="J113" s="136"/>
      <c r="K113" s="136"/>
      <c r="L113" s="136"/>
      <c r="M113" s="136"/>
      <c r="N113" s="136"/>
      <c r="O113" s="136"/>
    </row>
    <row r="114" spans="2:15" ht="24" hidden="1" x14ac:dyDescent="0.25">
      <c r="D114" s="91" t="str">
        <f>D106</f>
        <v>1.2</v>
      </c>
      <c r="E114" s="90">
        <f>E106+1</f>
        <v>14</v>
      </c>
      <c r="F114" s="102" t="str">
        <f>D114&amp;"."&amp;E114</f>
        <v>1.2.14</v>
      </c>
      <c r="G114" s="113" t="s">
        <v>77</v>
      </c>
      <c r="H114" s="137" t="s">
        <v>143</v>
      </c>
      <c r="I114" s="137"/>
      <c r="J114" s="137"/>
      <c r="K114" s="137"/>
      <c r="L114" s="137"/>
      <c r="M114" s="137"/>
      <c r="N114" s="137"/>
      <c r="O114" s="137"/>
    </row>
    <row r="115" spans="2:15" hidden="1" x14ac:dyDescent="0.25">
      <c r="E115" s="104"/>
      <c r="F115" s="114" t="s">
        <v>74</v>
      </c>
      <c r="G115" s="98" t="s">
        <v>76</v>
      </c>
      <c r="H115" s="115" t="s">
        <v>75</v>
      </c>
      <c r="I115" s="98" t="s">
        <v>9</v>
      </c>
      <c r="J115" s="98" t="s">
        <v>107</v>
      </c>
      <c r="K115" s="98"/>
      <c r="L115" s="98"/>
      <c r="M115" s="98" t="str">
        <f>IF(I115="Unidade (un)","","Repetição")</f>
        <v>Repetição</v>
      </c>
      <c r="N115" s="98" t="s">
        <v>114</v>
      </c>
      <c r="O115" s="98" t="s">
        <v>3</v>
      </c>
    </row>
    <row r="116" spans="2:15" hidden="1" x14ac:dyDescent="0.25">
      <c r="E116" s="104"/>
      <c r="F116" s="116"/>
      <c r="G116" s="117">
        <f>$G$17</f>
        <v>0</v>
      </c>
      <c r="H116" s="118"/>
      <c r="I116" s="99">
        <f>I84</f>
        <v>2502.8733000000002</v>
      </c>
      <c r="J116" s="99">
        <f>J90</f>
        <v>0.4</v>
      </c>
      <c r="K116" s="119"/>
      <c r="L116" s="118"/>
      <c r="M116" s="99">
        <v>1</v>
      </c>
      <c r="N116" s="99">
        <f t="shared" ref="N116:N117" si="7">IF(M116=0,I116,ROUND(PRODUCT(I116:L116)*M116,2))</f>
        <v>1001.15</v>
      </c>
      <c r="O116" s="136"/>
    </row>
    <row r="117" spans="2:15" hidden="1" x14ac:dyDescent="0.25">
      <c r="E117" s="104"/>
      <c r="F117" s="116"/>
      <c r="G117" s="117">
        <f>$G$18</f>
        <v>0</v>
      </c>
      <c r="H117" s="118"/>
      <c r="I117" s="99">
        <f>I85</f>
        <v>365.37090000000001</v>
      </c>
      <c r="J117" s="99">
        <f>J91</f>
        <v>0.4</v>
      </c>
      <c r="K117" s="119"/>
      <c r="L117" s="118"/>
      <c r="M117" s="99">
        <v>1</v>
      </c>
      <c r="N117" s="99">
        <f t="shared" si="7"/>
        <v>146.15</v>
      </c>
      <c r="O117" s="136"/>
    </row>
    <row r="118" spans="2:15" hidden="1" x14ac:dyDescent="0.25">
      <c r="E118" s="104"/>
      <c r="F118" s="138" t="s">
        <v>4</v>
      </c>
      <c r="G118" s="138"/>
      <c r="H118" s="138"/>
      <c r="I118" s="138"/>
      <c r="J118" s="138"/>
      <c r="K118" s="138"/>
      <c r="L118" s="138"/>
      <c r="M118" s="138"/>
      <c r="N118" s="120">
        <f>ROUND(SUM(N116:N117),2)</f>
        <v>1147.3</v>
      </c>
      <c r="O118" s="136"/>
    </row>
    <row r="119" spans="2:15" hidden="1" x14ac:dyDescent="0.25">
      <c r="E119" s="104"/>
      <c r="F119" s="136"/>
      <c r="G119" s="136"/>
      <c r="H119" s="136"/>
      <c r="I119" s="136"/>
      <c r="J119" s="136"/>
      <c r="K119" s="136"/>
      <c r="L119" s="136"/>
      <c r="M119" s="136"/>
      <c r="N119" s="136"/>
      <c r="O119" s="136"/>
    </row>
    <row r="120" spans="2:15" x14ac:dyDescent="0.25">
      <c r="B120" s="87">
        <f>IF(B26&gt;=1,B26,0)</f>
        <v>1</v>
      </c>
      <c r="C120" s="88">
        <f>C26+1</f>
        <v>3</v>
      </c>
      <c r="D120" s="88" t="str">
        <f>IF(B120&gt;=1,B120&amp;"."&amp;C120,C120)</f>
        <v>1.3</v>
      </c>
      <c r="E120" s="88"/>
      <c r="F120" s="103" t="str">
        <f>D120</f>
        <v>1.3</v>
      </c>
      <c r="G120" s="139" t="s">
        <v>146</v>
      </c>
      <c r="H120" s="139"/>
      <c r="I120" s="139"/>
      <c r="J120" s="139"/>
      <c r="K120" s="139"/>
      <c r="L120" s="139"/>
      <c r="M120" s="139"/>
      <c r="N120" s="139"/>
      <c r="O120" s="139"/>
    </row>
    <row r="121" spans="2:15" x14ac:dyDescent="0.25">
      <c r="B121" s="89"/>
      <c r="C121" s="89"/>
      <c r="D121" s="89"/>
      <c r="E121" s="90"/>
      <c r="F121" s="136"/>
      <c r="G121" s="136"/>
      <c r="H121" s="136"/>
      <c r="I121" s="136"/>
      <c r="J121" s="136"/>
      <c r="K121" s="136"/>
      <c r="L121" s="136"/>
      <c r="M121" s="136"/>
      <c r="N121" s="136"/>
      <c r="O121" s="136"/>
    </row>
    <row r="122" spans="2:15" ht="24" x14ac:dyDescent="0.25">
      <c r="B122" s="89"/>
      <c r="C122" s="89"/>
      <c r="D122" s="91" t="str">
        <f>D120</f>
        <v>1.3</v>
      </c>
      <c r="E122" s="90">
        <v>1</v>
      </c>
      <c r="F122" s="102" t="str">
        <f>D122&amp;"."&amp;E122</f>
        <v>1.3.1</v>
      </c>
      <c r="G122" s="113" t="s">
        <v>77</v>
      </c>
      <c r="H122" s="137" t="s">
        <v>147</v>
      </c>
      <c r="I122" s="137"/>
      <c r="J122" s="137"/>
      <c r="K122" s="137"/>
      <c r="L122" s="137"/>
      <c r="M122" s="137"/>
      <c r="N122" s="137"/>
      <c r="O122" s="137"/>
    </row>
    <row r="123" spans="2:15" x14ac:dyDescent="0.25">
      <c r="B123" s="89"/>
      <c r="C123" s="89"/>
      <c r="D123" s="89"/>
      <c r="E123" s="90"/>
      <c r="F123" s="114" t="s">
        <v>74</v>
      </c>
      <c r="G123" s="98" t="s">
        <v>76</v>
      </c>
      <c r="H123" s="115" t="s">
        <v>75</v>
      </c>
      <c r="I123" s="98" t="s">
        <v>9</v>
      </c>
      <c r="J123" s="98"/>
      <c r="K123" s="98"/>
      <c r="L123" s="98"/>
      <c r="M123" s="98" t="str">
        <f>IF(I123="Unidade (un)","","Repetição")</f>
        <v>Repetição</v>
      </c>
      <c r="N123" s="98" t="s">
        <v>8</v>
      </c>
      <c r="O123" s="98" t="s">
        <v>3</v>
      </c>
    </row>
    <row r="124" spans="2:15" x14ac:dyDescent="0.25">
      <c r="B124" s="89"/>
      <c r="C124" s="89"/>
      <c r="D124" s="89"/>
      <c r="E124" s="90"/>
      <c r="F124" s="114"/>
      <c r="G124" s="117" t="s">
        <v>158</v>
      </c>
      <c r="H124" s="118"/>
      <c r="I124" s="99">
        <v>2502.8733000000002</v>
      </c>
      <c r="J124" s="98"/>
      <c r="K124" s="98"/>
      <c r="L124" s="98"/>
      <c r="M124" s="99">
        <v>1</v>
      </c>
      <c r="N124" s="99">
        <f>IF(M124=0,I124,ROUND(PRODUCT(I124:L124)*M124,2))</f>
        <v>2502.87</v>
      </c>
      <c r="O124" s="136"/>
    </row>
    <row r="125" spans="2:15" x14ac:dyDescent="0.25">
      <c r="B125" s="89"/>
      <c r="C125" s="89"/>
      <c r="D125" s="89"/>
      <c r="E125" s="90"/>
      <c r="F125" s="138" t="s">
        <v>4</v>
      </c>
      <c r="G125" s="138"/>
      <c r="H125" s="138"/>
      <c r="I125" s="138"/>
      <c r="J125" s="138"/>
      <c r="K125" s="138"/>
      <c r="L125" s="138"/>
      <c r="M125" s="138"/>
      <c r="N125" s="120">
        <f>ROUND(SUM(N124:N124),2)</f>
        <v>2502.87</v>
      </c>
      <c r="O125" s="136"/>
    </row>
    <row r="126" spans="2:15" x14ac:dyDescent="0.25">
      <c r="B126" s="89"/>
      <c r="C126" s="89"/>
      <c r="D126" s="89"/>
      <c r="E126" s="90"/>
      <c r="F126" s="136"/>
      <c r="G126" s="136"/>
      <c r="H126" s="136"/>
      <c r="I126" s="136"/>
      <c r="J126" s="136"/>
      <c r="K126" s="136"/>
      <c r="L126" s="136"/>
      <c r="M126" s="136"/>
      <c r="N126" s="136"/>
      <c r="O126" s="136"/>
    </row>
    <row r="127" spans="2:15" ht="24" x14ac:dyDescent="0.25">
      <c r="B127" s="89"/>
      <c r="C127" s="89"/>
      <c r="D127" s="91" t="str">
        <f>D122</f>
        <v>1.3</v>
      </c>
      <c r="E127" s="90">
        <f>E122+1</f>
        <v>2</v>
      </c>
      <c r="F127" s="102" t="str">
        <f>D127&amp;"."&amp;E127</f>
        <v>1.3.2</v>
      </c>
      <c r="G127" s="113" t="s">
        <v>77</v>
      </c>
      <c r="H127" s="137" t="s">
        <v>170</v>
      </c>
      <c r="I127" s="137"/>
      <c r="J127" s="137"/>
      <c r="K127" s="137"/>
      <c r="L127" s="137"/>
      <c r="M127" s="137"/>
      <c r="N127" s="137"/>
      <c r="O127" s="137"/>
    </row>
    <row r="128" spans="2:15" x14ac:dyDescent="0.25">
      <c r="B128" s="89"/>
      <c r="C128" s="89"/>
      <c r="D128" s="91"/>
      <c r="E128" s="90"/>
      <c r="F128" s="114" t="s">
        <v>74</v>
      </c>
      <c r="G128" s="98" t="s">
        <v>76</v>
      </c>
      <c r="H128" s="115" t="s">
        <v>75</v>
      </c>
      <c r="I128" s="98" t="s">
        <v>9</v>
      </c>
      <c r="J128" s="98" t="s">
        <v>168</v>
      </c>
      <c r="K128" s="132" t="s">
        <v>119</v>
      </c>
      <c r="L128" s="98"/>
      <c r="M128" s="98" t="str">
        <f>IF(I128="Unidade (un)","","Repetição")</f>
        <v>Repetição</v>
      </c>
      <c r="N128" s="98" t="s">
        <v>8</v>
      </c>
      <c r="O128" s="98" t="s">
        <v>3</v>
      </c>
    </row>
    <row r="129" spans="2:15" x14ac:dyDescent="0.25">
      <c r="E129" s="104"/>
      <c r="F129" s="116"/>
      <c r="G129" s="117" t="str">
        <f>$G$124</f>
        <v>Avenida Paulo Ivo</v>
      </c>
      <c r="H129" s="118"/>
      <c r="I129" s="99">
        <f>I124</f>
        <v>2502.8733000000002</v>
      </c>
      <c r="J129" s="119">
        <v>1.1999999999999999E-3</v>
      </c>
      <c r="K129" s="99">
        <v>30</v>
      </c>
      <c r="L129" s="119"/>
      <c r="M129" s="99">
        <v>1</v>
      </c>
      <c r="N129" s="99">
        <f>IF(M129=0,I129,ROUND(PRODUCT(I129:L129)*M129,2))</f>
        <v>90.1</v>
      </c>
      <c r="O129" s="144" t="s">
        <v>172</v>
      </c>
    </row>
    <row r="130" spans="2:15" x14ac:dyDescent="0.25">
      <c r="E130" s="104"/>
      <c r="F130" s="138" t="s">
        <v>4</v>
      </c>
      <c r="G130" s="138"/>
      <c r="H130" s="138"/>
      <c r="I130" s="138"/>
      <c r="J130" s="138"/>
      <c r="K130" s="138"/>
      <c r="L130" s="138"/>
      <c r="M130" s="138"/>
      <c r="N130" s="120">
        <f>ROUND(SUM(N129:N129),2)</f>
        <v>90.1</v>
      </c>
      <c r="O130" s="144"/>
    </row>
    <row r="131" spans="2:15" x14ac:dyDescent="0.25">
      <c r="E131" s="104"/>
      <c r="F131" s="136"/>
      <c r="G131" s="136"/>
      <c r="H131" s="136"/>
      <c r="I131" s="136"/>
      <c r="J131" s="136"/>
      <c r="K131" s="136"/>
      <c r="L131" s="136"/>
      <c r="M131" s="136"/>
      <c r="N131" s="136"/>
      <c r="O131" s="136"/>
    </row>
    <row r="132" spans="2:15" ht="24" x14ac:dyDescent="0.25">
      <c r="D132" s="91" t="str">
        <f>D127</f>
        <v>1.3</v>
      </c>
      <c r="E132" s="90">
        <f>E127+1</f>
        <v>3</v>
      </c>
      <c r="F132" s="102" t="str">
        <f>D132&amp;"."&amp;E132</f>
        <v>1.3.3</v>
      </c>
      <c r="G132" s="113" t="s">
        <v>77</v>
      </c>
      <c r="H132" s="137" t="s">
        <v>171</v>
      </c>
      <c r="I132" s="137"/>
      <c r="J132" s="137"/>
      <c r="K132" s="137"/>
      <c r="L132" s="137"/>
      <c r="M132" s="137"/>
      <c r="N132" s="137"/>
      <c r="O132" s="137"/>
    </row>
    <row r="133" spans="2:15" x14ac:dyDescent="0.25">
      <c r="E133" s="104"/>
      <c r="F133" s="114" t="s">
        <v>74</v>
      </c>
      <c r="G133" s="98" t="s">
        <v>76</v>
      </c>
      <c r="H133" s="115" t="s">
        <v>75</v>
      </c>
      <c r="I133" s="98" t="s">
        <v>9</v>
      </c>
      <c r="J133" s="98" t="s">
        <v>168</v>
      </c>
      <c r="K133" s="132" t="s">
        <v>119</v>
      </c>
      <c r="L133" s="98"/>
      <c r="M133" s="98" t="str">
        <f>IF(I133="Unidade (un)","","Repetição")</f>
        <v>Repetição</v>
      </c>
      <c r="N133" s="98" t="s">
        <v>8</v>
      </c>
      <c r="O133" s="98" t="s">
        <v>3</v>
      </c>
    </row>
    <row r="134" spans="2:15" x14ac:dyDescent="0.25">
      <c r="E134" s="104"/>
      <c r="F134" s="116"/>
      <c r="G134" s="117" t="str">
        <f>$G$124</f>
        <v>Avenida Paulo Ivo</v>
      </c>
      <c r="H134" s="118"/>
      <c r="I134" s="99">
        <f>I129</f>
        <v>2502.8733000000002</v>
      </c>
      <c r="J134" s="119">
        <v>1.1999999999999999E-3</v>
      </c>
      <c r="K134" s="99">
        <f>'DMT''S'!$D$3-K129</f>
        <v>475</v>
      </c>
      <c r="L134" s="118"/>
      <c r="M134" s="99">
        <v>1</v>
      </c>
      <c r="N134" s="99">
        <f>IF(M134=0,I134,ROUND(PRODUCT(I134:L134)*M134,2))</f>
        <v>1426.64</v>
      </c>
      <c r="O134" s="144" t="s">
        <v>172</v>
      </c>
    </row>
    <row r="135" spans="2:15" x14ac:dyDescent="0.25">
      <c r="E135" s="104"/>
      <c r="F135" s="138" t="s">
        <v>4</v>
      </c>
      <c r="G135" s="138"/>
      <c r="H135" s="138"/>
      <c r="I135" s="138"/>
      <c r="J135" s="138"/>
      <c r="K135" s="138"/>
      <c r="L135" s="138"/>
      <c r="M135" s="138"/>
      <c r="N135" s="120">
        <f>ROUND(SUM(N134:N134),2)</f>
        <v>1426.64</v>
      </c>
      <c r="O135" s="144"/>
    </row>
    <row r="136" spans="2:15" x14ac:dyDescent="0.25">
      <c r="E136" s="104"/>
      <c r="F136" s="136"/>
      <c r="G136" s="136"/>
      <c r="H136" s="136"/>
      <c r="I136" s="136"/>
      <c r="J136" s="136"/>
      <c r="K136" s="136"/>
      <c r="L136" s="136"/>
      <c r="M136" s="136"/>
      <c r="N136" s="136"/>
      <c r="O136" s="136"/>
    </row>
    <row r="137" spans="2:15" x14ac:dyDescent="0.25">
      <c r="B137" s="87">
        <f>IF(B120&gt;=1,B120,0)</f>
        <v>1</v>
      </c>
      <c r="C137" s="88">
        <f>C120+1</f>
        <v>4</v>
      </c>
      <c r="D137" s="88" t="str">
        <f>IF(B137&gt;=1,B137&amp;"."&amp;C137,C137)</f>
        <v>1.4</v>
      </c>
      <c r="E137" s="88"/>
      <c r="F137" s="103" t="str">
        <f>D137</f>
        <v>1.4</v>
      </c>
      <c r="G137" s="139" t="s">
        <v>148</v>
      </c>
      <c r="H137" s="139"/>
      <c r="I137" s="139"/>
      <c r="J137" s="139"/>
      <c r="K137" s="139"/>
      <c r="L137" s="139"/>
      <c r="M137" s="139"/>
      <c r="N137" s="139"/>
      <c r="O137" s="139"/>
    </row>
    <row r="138" spans="2:15" x14ac:dyDescent="0.25">
      <c r="B138" s="89"/>
      <c r="C138" s="89"/>
      <c r="D138" s="89"/>
      <c r="E138" s="90"/>
      <c r="F138" s="136"/>
      <c r="G138" s="136"/>
      <c r="H138" s="136"/>
      <c r="I138" s="136"/>
      <c r="J138" s="136"/>
      <c r="K138" s="136"/>
      <c r="L138" s="136"/>
      <c r="M138" s="136"/>
      <c r="N138" s="136"/>
      <c r="O138" s="136"/>
    </row>
    <row r="139" spans="2:15" ht="24" customHeight="1" x14ac:dyDescent="0.25">
      <c r="B139" s="89"/>
      <c r="C139" s="89"/>
      <c r="D139" s="91" t="str">
        <f>D137</f>
        <v>1.4</v>
      </c>
      <c r="E139" s="90">
        <v>1</v>
      </c>
      <c r="F139" s="102" t="str">
        <f>D139&amp;"."&amp;E139</f>
        <v>1.4.1</v>
      </c>
      <c r="G139" s="113" t="s">
        <v>77</v>
      </c>
      <c r="H139" s="145" t="s">
        <v>151</v>
      </c>
      <c r="I139" s="146"/>
      <c r="J139" s="146"/>
      <c r="K139" s="146"/>
      <c r="L139" s="146"/>
      <c r="M139" s="146"/>
      <c r="N139" s="146"/>
      <c r="O139" s="147"/>
    </row>
    <row r="140" spans="2:15" ht="13.2" customHeight="1" x14ac:dyDescent="0.25">
      <c r="B140" s="89"/>
      <c r="C140" s="89"/>
      <c r="D140" s="89"/>
      <c r="E140" s="90"/>
      <c r="F140" s="114" t="s">
        <v>74</v>
      </c>
      <c r="G140" s="98" t="s">
        <v>76</v>
      </c>
      <c r="H140" s="115" t="s">
        <v>75</v>
      </c>
      <c r="I140" s="112" t="s">
        <v>9</v>
      </c>
      <c r="J140" s="112"/>
      <c r="K140" s="112"/>
      <c r="L140" s="112"/>
      <c r="M140" s="112" t="str">
        <f>IF(I140="Unidade (un)","","Repetição")</f>
        <v>Repetição</v>
      </c>
      <c r="N140" s="112" t="s">
        <v>8</v>
      </c>
      <c r="O140" s="98" t="s">
        <v>3</v>
      </c>
    </row>
    <row r="141" spans="2:15" x14ac:dyDescent="0.25">
      <c r="B141" s="89"/>
      <c r="C141" s="89"/>
      <c r="D141" s="89"/>
      <c r="E141" s="90"/>
      <c r="F141" s="116"/>
      <c r="G141" s="117" t="str">
        <f>$G$124</f>
        <v>Avenida Paulo Ivo</v>
      </c>
      <c r="H141" s="118"/>
      <c r="I141" s="99">
        <f>I134</f>
        <v>2502.8733000000002</v>
      </c>
      <c r="J141" s="112"/>
      <c r="K141" s="112"/>
      <c r="L141" s="112"/>
      <c r="M141" s="99">
        <v>1</v>
      </c>
      <c r="N141" s="99">
        <f>IF(M141=0,I141,ROUND(PRODUCT(I141:L141)*M141,2))</f>
        <v>2502.87</v>
      </c>
      <c r="O141" s="136"/>
    </row>
    <row r="142" spans="2:15" x14ac:dyDescent="0.25">
      <c r="B142" s="89"/>
      <c r="C142" s="89"/>
      <c r="D142" s="89"/>
      <c r="E142" s="90"/>
      <c r="F142" s="138" t="s">
        <v>4</v>
      </c>
      <c r="G142" s="138"/>
      <c r="H142" s="138"/>
      <c r="I142" s="138"/>
      <c r="J142" s="138"/>
      <c r="K142" s="138"/>
      <c r="L142" s="138"/>
      <c r="M142" s="138"/>
      <c r="N142" s="120">
        <f>ROUND(SUM(N141:N141),2)</f>
        <v>2502.87</v>
      </c>
      <c r="O142" s="136"/>
    </row>
    <row r="143" spans="2:15" x14ac:dyDescent="0.25">
      <c r="B143" s="89"/>
      <c r="C143" s="89"/>
      <c r="D143" s="89"/>
      <c r="E143" s="90"/>
      <c r="F143" s="136"/>
      <c r="G143" s="136"/>
      <c r="H143" s="136"/>
      <c r="I143" s="136"/>
      <c r="J143" s="136"/>
      <c r="K143" s="136"/>
      <c r="L143" s="136"/>
      <c r="M143" s="136"/>
      <c r="N143" s="136"/>
      <c r="O143" s="136"/>
    </row>
    <row r="144" spans="2:15" ht="24" x14ac:dyDescent="0.25">
      <c r="B144" s="89"/>
      <c r="C144" s="89"/>
      <c r="D144" s="91" t="str">
        <f>D139</f>
        <v>1.4</v>
      </c>
      <c r="E144" s="90">
        <f>E139+1</f>
        <v>2</v>
      </c>
      <c r="F144" s="102" t="str">
        <f>D144&amp;"."&amp;E144</f>
        <v>1.4.2</v>
      </c>
      <c r="G144" s="113" t="s">
        <v>77</v>
      </c>
      <c r="H144" s="143" t="s">
        <v>152</v>
      </c>
      <c r="I144" s="137"/>
      <c r="J144" s="137"/>
      <c r="K144" s="137"/>
      <c r="L144" s="137"/>
      <c r="M144" s="137"/>
      <c r="N144" s="137"/>
      <c r="O144" s="137"/>
    </row>
    <row r="145" spans="2:15" x14ac:dyDescent="0.25">
      <c r="B145" s="89"/>
      <c r="C145" s="89"/>
      <c r="D145" s="91"/>
      <c r="E145" s="90"/>
      <c r="F145" s="114" t="s">
        <v>74</v>
      </c>
      <c r="G145" s="98" t="s">
        <v>76</v>
      </c>
      <c r="H145" s="115" t="s">
        <v>75</v>
      </c>
      <c r="I145" s="112" t="s">
        <v>9</v>
      </c>
      <c r="J145" s="112" t="s">
        <v>169</v>
      </c>
      <c r="K145" s="132" t="s">
        <v>119</v>
      </c>
      <c r="L145" s="98"/>
      <c r="M145" s="112" t="str">
        <f>IF(I145="Unidade (un)","","Repetição")</f>
        <v>Repetição</v>
      </c>
      <c r="N145" s="112" t="s">
        <v>8</v>
      </c>
      <c r="O145" s="98" t="s">
        <v>3</v>
      </c>
    </row>
    <row r="146" spans="2:15" x14ac:dyDescent="0.25">
      <c r="E146" s="104"/>
      <c r="F146" s="116"/>
      <c r="G146" s="117" t="str">
        <f>$G$124</f>
        <v>Avenida Paulo Ivo</v>
      </c>
      <c r="H146" s="129"/>
      <c r="I146" s="99">
        <f>I141</f>
        <v>2502.8733000000002</v>
      </c>
      <c r="J146" s="119">
        <v>5.0000000000000001E-4</v>
      </c>
      <c r="K146" s="99">
        <v>30</v>
      </c>
      <c r="L146" s="112"/>
      <c r="M146" s="99">
        <v>1</v>
      </c>
      <c r="N146" s="99">
        <f>IF(M146=0,I146,ROUND(PRODUCT(I146:L146)*M146,2))</f>
        <v>37.54</v>
      </c>
      <c r="O146" s="144" t="s">
        <v>173</v>
      </c>
    </row>
    <row r="147" spans="2:15" x14ac:dyDescent="0.25">
      <c r="E147" s="104"/>
      <c r="F147" s="138" t="s">
        <v>4</v>
      </c>
      <c r="G147" s="138"/>
      <c r="H147" s="138"/>
      <c r="I147" s="138"/>
      <c r="J147" s="138"/>
      <c r="K147" s="138"/>
      <c r="L147" s="138"/>
      <c r="M147" s="138"/>
      <c r="N147" s="120">
        <f>ROUND(SUM(N146:N146),2)</f>
        <v>37.54</v>
      </c>
      <c r="O147" s="144"/>
    </row>
    <row r="148" spans="2:15" x14ac:dyDescent="0.25">
      <c r="E148" s="104"/>
      <c r="F148" s="136"/>
      <c r="G148" s="136"/>
      <c r="H148" s="136"/>
      <c r="I148" s="136"/>
      <c r="J148" s="136"/>
      <c r="K148" s="136"/>
      <c r="L148" s="136"/>
      <c r="M148" s="136"/>
      <c r="N148" s="136"/>
      <c r="O148" s="136"/>
    </row>
    <row r="149" spans="2:15" ht="24" x14ac:dyDescent="0.25">
      <c r="D149" s="91" t="str">
        <f>D144</f>
        <v>1.4</v>
      </c>
      <c r="E149" s="90">
        <f>E144+1</f>
        <v>3</v>
      </c>
      <c r="F149" s="102" t="str">
        <f>D149&amp;"."&amp;E149</f>
        <v>1.4.3</v>
      </c>
      <c r="G149" s="113" t="s">
        <v>77</v>
      </c>
      <c r="H149" s="143" t="s">
        <v>153</v>
      </c>
      <c r="I149" s="137"/>
      <c r="J149" s="137"/>
      <c r="K149" s="137"/>
      <c r="L149" s="137"/>
      <c r="M149" s="137"/>
      <c r="N149" s="137"/>
      <c r="O149" s="137"/>
    </row>
    <row r="150" spans="2:15" x14ac:dyDescent="0.25">
      <c r="E150" s="104"/>
      <c r="F150" s="114" t="s">
        <v>74</v>
      </c>
      <c r="G150" s="98" t="s">
        <v>76</v>
      </c>
      <c r="H150" s="115" t="s">
        <v>75</v>
      </c>
      <c r="I150" s="112" t="s">
        <v>9</v>
      </c>
      <c r="J150" s="112" t="s">
        <v>169</v>
      </c>
      <c r="K150" s="132" t="s">
        <v>119</v>
      </c>
      <c r="L150" s="98"/>
      <c r="M150" s="112" t="str">
        <f>IF(I150="Unidade (un)","","Repetição")</f>
        <v>Repetição</v>
      </c>
      <c r="N150" s="112" t="s">
        <v>8</v>
      </c>
      <c r="O150" s="98" t="s">
        <v>3</v>
      </c>
    </row>
    <row r="151" spans="2:15" x14ac:dyDescent="0.25">
      <c r="E151" s="104"/>
      <c r="F151" s="116"/>
      <c r="G151" s="117" t="str">
        <f>$G$124</f>
        <v>Avenida Paulo Ivo</v>
      </c>
      <c r="H151" s="118"/>
      <c r="I151" s="99">
        <f>I146</f>
        <v>2502.8733000000002</v>
      </c>
      <c r="J151" s="119">
        <v>5.0000000000000001E-4</v>
      </c>
      <c r="K151" s="99">
        <f>'DMT''S'!$D$4-MEMÓRIA!K146</f>
        <v>475</v>
      </c>
      <c r="L151" s="118"/>
      <c r="M151" s="99">
        <v>1</v>
      </c>
      <c r="N151" s="99">
        <f>IF(M151=0,I151,ROUND(PRODUCT(I151:L151)*M151,2))</f>
        <v>594.42999999999995</v>
      </c>
      <c r="O151" s="144" t="s">
        <v>173</v>
      </c>
    </row>
    <row r="152" spans="2:15" x14ac:dyDescent="0.25">
      <c r="E152" s="104"/>
      <c r="F152" s="138" t="s">
        <v>4</v>
      </c>
      <c r="G152" s="138"/>
      <c r="H152" s="138"/>
      <c r="I152" s="138"/>
      <c r="J152" s="138"/>
      <c r="K152" s="138"/>
      <c r="L152" s="138"/>
      <c r="M152" s="138"/>
      <c r="N152" s="120">
        <f>ROUND(SUM(N151:N151),2)</f>
        <v>594.42999999999995</v>
      </c>
      <c r="O152" s="144"/>
    </row>
    <row r="153" spans="2:15" x14ac:dyDescent="0.25">
      <c r="E153" s="104"/>
      <c r="F153" s="136"/>
      <c r="G153" s="136"/>
      <c r="H153" s="136"/>
      <c r="I153" s="136"/>
      <c r="J153" s="136"/>
      <c r="K153" s="136"/>
      <c r="L153" s="136"/>
      <c r="M153" s="136"/>
      <c r="N153" s="136"/>
      <c r="O153" s="136"/>
    </row>
    <row r="154" spans="2:15" x14ac:dyDescent="0.25">
      <c r="B154" s="87">
        <f>IF(B137&gt;=1,B137,0)</f>
        <v>1</v>
      </c>
      <c r="C154" s="88">
        <f>C137+1</f>
        <v>5</v>
      </c>
      <c r="D154" s="88" t="str">
        <f>IF(B154&gt;=1,B154&amp;"."&amp;C154,C154)</f>
        <v>1.5</v>
      </c>
      <c r="E154" s="88"/>
      <c r="F154" s="103" t="str">
        <f>D154</f>
        <v>1.5</v>
      </c>
      <c r="G154" s="139" t="s">
        <v>149</v>
      </c>
      <c r="H154" s="139"/>
      <c r="I154" s="139"/>
      <c r="J154" s="139"/>
      <c r="K154" s="139"/>
      <c r="L154" s="139"/>
      <c r="M154" s="139"/>
      <c r="N154" s="139"/>
      <c r="O154" s="139"/>
    </row>
    <row r="155" spans="2:15" x14ac:dyDescent="0.25">
      <c r="B155" s="89"/>
      <c r="C155" s="89"/>
      <c r="D155" s="89"/>
      <c r="E155" s="90"/>
      <c r="F155" s="136"/>
      <c r="G155" s="136"/>
      <c r="H155" s="136"/>
      <c r="I155" s="136"/>
      <c r="J155" s="136"/>
      <c r="K155" s="136"/>
      <c r="L155" s="136"/>
      <c r="M155" s="136"/>
      <c r="N155" s="136"/>
      <c r="O155" s="136"/>
    </row>
    <row r="156" spans="2:15" ht="24" x14ac:dyDescent="0.25">
      <c r="B156" s="89"/>
      <c r="C156" s="89"/>
      <c r="D156" s="91" t="str">
        <f>D154</f>
        <v>1.5</v>
      </c>
      <c r="E156" s="90">
        <v>1</v>
      </c>
      <c r="F156" s="102" t="str">
        <f>D156&amp;"."&amp;E156</f>
        <v>1.5.1</v>
      </c>
      <c r="G156" s="113" t="s">
        <v>77</v>
      </c>
      <c r="H156" s="137" t="s">
        <v>154</v>
      </c>
      <c r="I156" s="137"/>
      <c r="J156" s="137"/>
      <c r="K156" s="137"/>
      <c r="L156" s="137"/>
      <c r="M156" s="137"/>
      <c r="N156" s="137"/>
      <c r="O156" s="137"/>
    </row>
    <row r="157" spans="2:15" x14ac:dyDescent="0.25">
      <c r="B157" s="89"/>
      <c r="C157" s="89"/>
      <c r="D157" s="89"/>
      <c r="E157" s="90"/>
      <c r="F157" s="114" t="s">
        <v>74</v>
      </c>
      <c r="G157" s="98" t="s">
        <v>76</v>
      </c>
      <c r="H157" s="115" t="s">
        <v>75</v>
      </c>
      <c r="I157" s="112" t="s">
        <v>9</v>
      </c>
      <c r="J157" s="112" t="s">
        <v>107</v>
      </c>
      <c r="K157" s="112"/>
      <c r="L157" s="112"/>
      <c r="M157" s="112" t="str">
        <f>IF(I157="Unidade (un)","","Repetição")</f>
        <v>Repetição</v>
      </c>
      <c r="N157" s="112" t="s">
        <v>114</v>
      </c>
      <c r="O157" s="98" t="s">
        <v>3</v>
      </c>
    </row>
    <row r="158" spans="2:15" x14ac:dyDescent="0.25">
      <c r="B158" s="89"/>
      <c r="C158" s="89"/>
      <c r="D158" s="89"/>
      <c r="E158" s="90"/>
      <c r="F158" s="116"/>
      <c r="G158" s="117" t="str">
        <f>$G$124</f>
        <v>Avenida Paulo Ivo</v>
      </c>
      <c r="H158" s="118"/>
      <c r="I158" s="99">
        <f>I151</f>
        <v>2502.8733000000002</v>
      </c>
      <c r="J158" s="99">
        <v>0.05</v>
      </c>
      <c r="K158" s="119"/>
      <c r="L158" s="129"/>
      <c r="M158" s="99">
        <v>1</v>
      </c>
      <c r="N158" s="99">
        <f t="shared" ref="N158" si="8">IF(M158=0,I158,ROUND(PRODUCT(I158:L158)*M158,2))</f>
        <v>125.14</v>
      </c>
      <c r="O158" s="136"/>
    </row>
    <row r="159" spans="2:15" x14ac:dyDescent="0.25">
      <c r="B159" s="89"/>
      <c r="C159" s="89"/>
      <c r="D159" s="89"/>
      <c r="E159" s="90"/>
      <c r="F159" s="138" t="s">
        <v>4</v>
      </c>
      <c r="G159" s="138"/>
      <c r="H159" s="138"/>
      <c r="I159" s="138"/>
      <c r="J159" s="138"/>
      <c r="K159" s="138"/>
      <c r="L159" s="138"/>
      <c r="M159" s="138"/>
      <c r="N159" s="120">
        <f>ROUND(SUM(N158:N158),2)</f>
        <v>125.14</v>
      </c>
      <c r="O159" s="136"/>
    </row>
    <row r="160" spans="2:15" x14ac:dyDescent="0.25">
      <c r="B160" s="89"/>
      <c r="C160" s="89"/>
      <c r="D160" s="89"/>
      <c r="E160" s="90"/>
      <c r="F160" s="136"/>
      <c r="G160" s="136"/>
      <c r="H160" s="136"/>
      <c r="I160" s="136"/>
      <c r="J160" s="136"/>
      <c r="K160" s="136"/>
      <c r="L160" s="136"/>
      <c r="M160" s="136"/>
      <c r="N160" s="136"/>
      <c r="O160" s="136"/>
    </row>
    <row r="161" spans="2:15" ht="24" x14ac:dyDescent="0.25">
      <c r="B161" s="89"/>
      <c r="C161" s="89"/>
      <c r="D161" s="91" t="str">
        <f>D156</f>
        <v>1.5</v>
      </c>
      <c r="E161" s="90">
        <f>E156+1</f>
        <v>2</v>
      </c>
      <c r="F161" s="102" t="str">
        <f>D161&amp;"."&amp;E161</f>
        <v>1.5.2</v>
      </c>
      <c r="G161" s="113" t="s">
        <v>77</v>
      </c>
      <c r="H161" s="137" t="s">
        <v>155</v>
      </c>
      <c r="I161" s="137"/>
      <c r="J161" s="137"/>
      <c r="K161" s="137"/>
      <c r="L161" s="137"/>
      <c r="M161" s="137"/>
      <c r="N161" s="137"/>
      <c r="O161" s="137"/>
    </row>
    <row r="162" spans="2:15" x14ac:dyDescent="0.25">
      <c r="B162" s="89"/>
      <c r="C162" s="89"/>
      <c r="D162" s="91"/>
      <c r="E162" s="90"/>
      <c r="F162" s="114" t="s">
        <v>74</v>
      </c>
      <c r="G162" s="98" t="s">
        <v>76</v>
      </c>
      <c r="H162" s="115" t="s">
        <v>75</v>
      </c>
      <c r="I162" s="112" t="s">
        <v>9</v>
      </c>
      <c r="J162" s="112" t="s">
        <v>107</v>
      </c>
      <c r="K162" s="132" t="s">
        <v>119</v>
      </c>
      <c r="L162" s="112"/>
      <c r="M162" s="112" t="str">
        <f>IF(I162="Unidade (un)","","Repetição")</f>
        <v>Repetição</v>
      </c>
      <c r="N162" s="112" t="s">
        <v>114</v>
      </c>
      <c r="O162" s="98" t="s">
        <v>3</v>
      </c>
    </row>
    <row r="163" spans="2:15" x14ac:dyDescent="0.25">
      <c r="E163" s="104"/>
      <c r="F163" s="116"/>
      <c r="G163" s="117" t="str">
        <f>$G$124</f>
        <v>Avenida Paulo Ivo</v>
      </c>
      <c r="H163" s="118"/>
      <c r="I163" s="99">
        <f>I158</f>
        <v>2502.8733000000002</v>
      </c>
      <c r="J163" s="99">
        <f>J158</f>
        <v>0.05</v>
      </c>
      <c r="K163" s="99">
        <f>'DMT''S'!$D$6</f>
        <v>88.7</v>
      </c>
      <c r="L163" s="129"/>
      <c r="M163" s="99">
        <v>1</v>
      </c>
      <c r="N163" s="99">
        <f>IF(M163=0,I163,ROUND(PRODUCT(I163:L163)*M163,2))</f>
        <v>11100.24</v>
      </c>
      <c r="O163" s="136"/>
    </row>
    <row r="164" spans="2:15" x14ac:dyDescent="0.25">
      <c r="E164" s="104"/>
      <c r="F164" s="138" t="s">
        <v>4</v>
      </c>
      <c r="G164" s="138"/>
      <c r="H164" s="138"/>
      <c r="I164" s="138"/>
      <c r="J164" s="138"/>
      <c r="K164" s="138"/>
      <c r="L164" s="138"/>
      <c r="M164" s="138"/>
      <c r="N164" s="120">
        <f>ROUND(SUM(N163:N163),2)</f>
        <v>11100.24</v>
      </c>
      <c r="O164" s="136"/>
    </row>
    <row r="165" spans="2:15" x14ac:dyDescent="0.25">
      <c r="E165" s="104"/>
      <c r="F165" s="136"/>
      <c r="G165" s="136"/>
      <c r="H165" s="136"/>
      <c r="I165" s="136"/>
      <c r="J165" s="136"/>
      <c r="K165" s="136"/>
      <c r="L165" s="136"/>
      <c r="M165" s="136"/>
      <c r="N165" s="136"/>
      <c r="O165" s="136"/>
    </row>
    <row r="166" spans="2:15" ht="24" hidden="1" x14ac:dyDescent="0.25">
      <c r="D166" s="91" t="str">
        <f>D161</f>
        <v>1.5</v>
      </c>
      <c r="E166" s="90">
        <f>E161+1</f>
        <v>3</v>
      </c>
      <c r="F166" s="102" t="str">
        <f>D166&amp;"."&amp;E166</f>
        <v>1.5.3</v>
      </c>
      <c r="G166" s="113" t="s">
        <v>77</v>
      </c>
      <c r="H166" s="137"/>
      <c r="I166" s="137"/>
      <c r="J166" s="137"/>
      <c r="K166" s="137"/>
      <c r="L166" s="137"/>
      <c r="M166" s="137"/>
      <c r="N166" s="137"/>
      <c r="O166" s="137"/>
    </row>
    <row r="167" spans="2:15" hidden="1" x14ac:dyDescent="0.25">
      <c r="E167" s="104"/>
      <c r="F167" s="114" t="s">
        <v>74</v>
      </c>
      <c r="G167" s="98" t="s">
        <v>76</v>
      </c>
      <c r="H167" s="115" t="s">
        <v>75</v>
      </c>
      <c r="I167" s="112" t="s">
        <v>9</v>
      </c>
      <c r="J167" s="112" t="s">
        <v>107</v>
      </c>
      <c r="K167" s="112"/>
      <c r="L167" s="112"/>
      <c r="M167" s="112" t="str">
        <f>IF(I167="Unidade (un)","","Repetição")</f>
        <v>Repetição</v>
      </c>
      <c r="N167" s="112" t="s">
        <v>114</v>
      </c>
      <c r="O167" s="98" t="s">
        <v>3</v>
      </c>
    </row>
    <row r="168" spans="2:15" hidden="1" x14ac:dyDescent="0.25">
      <c r="E168" s="104"/>
      <c r="F168" s="116"/>
      <c r="G168" s="117"/>
      <c r="H168" s="118"/>
      <c r="I168" s="99">
        <f>I161</f>
        <v>0</v>
      </c>
      <c r="J168" s="99">
        <f>J161</f>
        <v>0</v>
      </c>
      <c r="K168" s="119"/>
      <c r="L168" s="129"/>
      <c r="M168" s="99">
        <v>1</v>
      </c>
      <c r="N168" s="99">
        <f t="shared" ref="N168" si="9">IF(M168=0,I168,ROUND(PRODUCT(I168:L168)*M168,2))</f>
        <v>0</v>
      </c>
      <c r="O168" s="136"/>
    </row>
    <row r="169" spans="2:15" hidden="1" x14ac:dyDescent="0.25">
      <c r="B169" s="89"/>
      <c r="C169" s="89"/>
      <c r="D169" s="89"/>
      <c r="E169" s="90"/>
      <c r="F169" s="116"/>
      <c r="G169" s="117"/>
      <c r="H169" s="129"/>
      <c r="I169" s="99">
        <v>9</v>
      </c>
      <c r="J169" s="99"/>
      <c r="K169" s="119"/>
      <c r="L169" s="129"/>
      <c r="M169" s="99"/>
      <c r="N169" s="99">
        <f>IF(M169=0,I169,ROUND(PRODUCT(I169:L169)*M169,2))</f>
        <v>9</v>
      </c>
      <c r="O169" s="136"/>
    </row>
    <row r="170" spans="2:15" hidden="1" x14ac:dyDescent="0.25">
      <c r="E170" s="104"/>
      <c r="F170" s="138" t="s">
        <v>4</v>
      </c>
      <c r="G170" s="138"/>
      <c r="H170" s="138"/>
      <c r="I170" s="138"/>
      <c r="J170" s="138"/>
      <c r="K170" s="138"/>
      <c r="L170" s="138"/>
      <c r="M170" s="138"/>
      <c r="N170" s="120">
        <f>ROUND(SUM(N168:N169),2)</f>
        <v>9</v>
      </c>
      <c r="O170" s="136"/>
    </row>
    <row r="171" spans="2:15" hidden="1" x14ac:dyDescent="0.25">
      <c r="E171" s="104"/>
      <c r="F171" s="136"/>
      <c r="G171" s="136"/>
      <c r="H171" s="136"/>
      <c r="I171" s="136"/>
      <c r="J171" s="136"/>
      <c r="K171" s="136"/>
      <c r="L171" s="136"/>
      <c r="M171" s="136"/>
      <c r="N171" s="136"/>
      <c r="O171" s="136"/>
    </row>
    <row r="172" spans="2:15" hidden="1" x14ac:dyDescent="0.25">
      <c r="B172" s="87">
        <f>IF(B154&gt;=1,B154,0)</f>
        <v>1</v>
      </c>
      <c r="C172" s="88">
        <f>C154+1</f>
        <v>6</v>
      </c>
      <c r="D172" s="88" t="str">
        <f>IF(B172&gt;=1,B172&amp;"."&amp;C172,C172)</f>
        <v>1.6</v>
      </c>
      <c r="E172" s="88"/>
      <c r="F172" s="103" t="str">
        <f>D172</f>
        <v>1.6</v>
      </c>
      <c r="G172" s="139" t="s">
        <v>150</v>
      </c>
      <c r="H172" s="139"/>
      <c r="I172" s="139"/>
      <c r="J172" s="139"/>
      <c r="K172" s="139"/>
      <c r="L172" s="139"/>
      <c r="M172" s="139"/>
      <c r="N172" s="139"/>
      <c r="O172" s="139"/>
    </row>
    <row r="173" spans="2:15" hidden="1" x14ac:dyDescent="0.25">
      <c r="B173" s="89"/>
      <c r="C173" s="89"/>
      <c r="D173" s="89"/>
      <c r="E173" s="90"/>
      <c r="F173" s="136"/>
      <c r="G173" s="136"/>
      <c r="H173" s="136"/>
      <c r="I173" s="136"/>
      <c r="J173" s="136"/>
      <c r="K173" s="136"/>
      <c r="L173" s="136"/>
      <c r="M173" s="136"/>
      <c r="N173" s="136"/>
      <c r="O173" s="136"/>
    </row>
    <row r="174" spans="2:15" ht="24" hidden="1" x14ac:dyDescent="0.25">
      <c r="B174" s="89"/>
      <c r="C174" s="89"/>
      <c r="D174" s="91" t="str">
        <f>D172</f>
        <v>1.6</v>
      </c>
      <c r="E174" s="90">
        <v>1</v>
      </c>
      <c r="F174" s="102" t="str">
        <f>D174&amp;"."&amp;E174</f>
        <v>1.6.1</v>
      </c>
      <c r="G174" s="113" t="s">
        <v>77</v>
      </c>
      <c r="H174" s="137" t="s">
        <v>156</v>
      </c>
      <c r="I174" s="137"/>
      <c r="J174" s="137"/>
      <c r="K174" s="137"/>
      <c r="L174" s="137"/>
      <c r="M174" s="137"/>
      <c r="N174" s="137"/>
      <c r="O174" s="137"/>
    </row>
    <row r="175" spans="2:15" hidden="1" x14ac:dyDescent="0.25">
      <c r="B175" s="89"/>
      <c r="C175" s="89"/>
      <c r="D175" s="89"/>
      <c r="E175" s="90"/>
      <c r="F175" s="114" t="s">
        <v>74</v>
      </c>
      <c r="G175" s="98" t="s">
        <v>76</v>
      </c>
      <c r="H175" s="115" t="s">
        <v>75</v>
      </c>
      <c r="I175" s="98" t="s">
        <v>115</v>
      </c>
      <c r="J175" s="98"/>
      <c r="K175" s="98"/>
      <c r="L175" s="98"/>
      <c r="M175" s="98" t="str">
        <f>IF(I175="Unidade (un)","","Repetição")</f>
        <v/>
      </c>
      <c r="N175" s="98" t="s">
        <v>116</v>
      </c>
      <c r="O175" s="98" t="s">
        <v>3</v>
      </c>
    </row>
    <row r="176" spans="2:15" hidden="1" x14ac:dyDescent="0.25">
      <c r="B176" s="89"/>
      <c r="C176" s="89"/>
      <c r="D176" s="89"/>
      <c r="E176" s="90"/>
      <c r="F176" s="116"/>
      <c r="G176" s="117"/>
      <c r="H176" s="118"/>
      <c r="I176" s="99">
        <v>9</v>
      </c>
      <c r="J176" s="99"/>
      <c r="K176" s="119"/>
      <c r="L176" s="118"/>
      <c r="M176" s="99"/>
      <c r="N176" s="99">
        <f>IF(M176=0,I176,ROUND(PRODUCT(I176:L176)*M176,2))</f>
        <v>9</v>
      </c>
      <c r="O176" s="136"/>
    </row>
    <row r="177" spans="2:15" hidden="1" x14ac:dyDescent="0.25">
      <c r="B177" s="89"/>
      <c r="C177" s="89"/>
      <c r="D177" s="89"/>
      <c r="E177" s="90"/>
      <c r="F177" s="138" t="s">
        <v>4</v>
      </c>
      <c r="G177" s="138"/>
      <c r="H177" s="138"/>
      <c r="I177" s="138"/>
      <c r="J177" s="138"/>
      <c r="K177" s="138"/>
      <c r="L177" s="138"/>
      <c r="M177" s="138"/>
      <c r="N177" s="120">
        <f>ROUND(SUM(N176:N176),2)</f>
        <v>9</v>
      </c>
      <c r="O177" s="136"/>
    </row>
    <row r="178" spans="2:15" hidden="1" x14ac:dyDescent="0.25">
      <c r="B178" s="89"/>
      <c r="C178" s="89"/>
      <c r="D178" s="89"/>
      <c r="E178" s="90"/>
      <c r="F178" s="136"/>
      <c r="G178" s="136"/>
      <c r="H178" s="136"/>
      <c r="I178" s="136"/>
      <c r="J178" s="136"/>
      <c r="K178" s="136"/>
      <c r="L178" s="136"/>
      <c r="M178" s="136"/>
      <c r="N178" s="136"/>
      <c r="O178" s="136"/>
    </row>
    <row r="179" spans="2:15" ht="24" hidden="1" x14ac:dyDescent="0.25">
      <c r="B179" s="89"/>
      <c r="C179" s="89"/>
      <c r="D179" s="91" t="str">
        <f>D174</f>
        <v>1.6</v>
      </c>
      <c r="E179" s="90">
        <f>E174+1</f>
        <v>2</v>
      </c>
      <c r="F179" s="102" t="str">
        <f>D179&amp;"."&amp;E179</f>
        <v>1.6.2</v>
      </c>
      <c r="G179" s="113" t="s">
        <v>77</v>
      </c>
      <c r="H179" s="137" t="s">
        <v>157</v>
      </c>
      <c r="I179" s="137"/>
      <c r="J179" s="137"/>
      <c r="K179" s="137"/>
      <c r="L179" s="137"/>
      <c r="M179" s="137"/>
      <c r="N179" s="137"/>
      <c r="O179" s="137"/>
    </row>
    <row r="180" spans="2:15" hidden="1" x14ac:dyDescent="0.25">
      <c r="B180" s="89"/>
      <c r="C180" s="89"/>
      <c r="D180" s="91"/>
      <c r="E180" s="90"/>
      <c r="F180" s="114" t="s">
        <v>74</v>
      </c>
      <c r="G180" s="98" t="s">
        <v>76</v>
      </c>
      <c r="H180" s="115" t="s">
        <v>75</v>
      </c>
      <c r="I180" s="98" t="s">
        <v>115</v>
      </c>
      <c r="J180" s="98"/>
      <c r="K180" s="98"/>
      <c r="L180" s="98"/>
      <c r="M180" s="98" t="str">
        <f>IF(I180="Unidade (un)","","Repetição")</f>
        <v/>
      </c>
      <c r="N180" s="98" t="s">
        <v>116</v>
      </c>
      <c r="O180" s="98" t="s">
        <v>3</v>
      </c>
    </row>
    <row r="181" spans="2:15" hidden="1" x14ac:dyDescent="0.25">
      <c r="E181" s="104"/>
      <c r="F181" s="116"/>
      <c r="G181" s="117"/>
      <c r="H181" s="118"/>
      <c r="I181" s="99">
        <v>9</v>
      </c>
      <c r="J181" s="99"/>
      <c r="K181" s="119"/>
      <c r="L181" s="118"/>
      <c r="M181" s="99"/>
      <c r="N181" s="99">
        <f t="shared" ref="N181" si="10">IF(M181=0,I181,ROUND(PRODUCT(I181:L181)*M181,2))</f>
        <v>9</v>
      </c>
      <c r="O181" s="136"/>
    </row>
    <row r="182" spans="2:15" hidden="1" x14ac:dyDescent="0.25">
      <c r="E182" s="104"/>
      <c r="F182" s="138" t="s">
        <v>4</v>
      </c>
      <c r="G182" s="138"/>
      <c r="H182" s="138"/>
      <c r="I182" s="138"/>
      <c r="J182" s="138"/>
      <c r="K182" s="138"/>
      <c r="L182" s="138"/>
      <c r="M182" s="138"/>
      <c r="N182" s="120">
        <f>ROUND(SUM(N181:N181),2)</f>
        <v>9</v>
      </c>
      <c r="O182" s="136"/>
    </row>
    <row r="183" spans="2:15" hidden="1" x14ac:dyDescent="0.25">
      <c r="E183" s="104"/>
      <c r="F183" s="136"/>
      <c r="G183" s="136"/>
      <c r="H183" s="136"/>
      <c r="I183" s="136"/>
      <c r="J183" s="136"/>
      <c r="K183" s="136"/>
      <c r="L183" s="136"/>
      <c r="M183" s="136"/>
      <c r="N183" s="136"/>
      <c r="O183" s="136"/>
    </row>
    <row r="184" spans="2:15" ht="24" hidden="1" x14ac:dyDescent="0.25">
      <c r="D184" s="91" t="str">
        <f>D179</f>
        <v>1.6</v>
      </c>
      <c r="E184" s="90">
        <f>E179+1</f>
        <v>3</v>
      </c>
      <c r="F184" s="102" t="str">
        <f>D184&amp;"."&amp;E184</f>
        <v>1.6.3</v>
      </c>
      <c r="G184" s="113" t="s">
        <v>77</v>
      </c>
      <c r="H184" s="137"/>
      <c r="I184" s="137"/>
      <c r="J184" s="137"/>
      <c r="K184" s="137"/>
      <c r="L184" s="137"/>
      <c r="M184" s="137"/>
      <c r="N184" s="137"/>
      <c r="O184" s="137"/>
    </row>
    <row r="185" spans="2:15" hidden="1" x14ac:dyDescent="0.25">
      <c r="E185" s="104"/>
      <c r="F185" s="114" t="s">
        <v>74</v>
      </c>
      <c r="G185" s="98" t="s">
        <v>76</v>
      </c>
      <c r="H185" s="115" t="s">
        <v>75</v>
      </c>
      <c r="I185" s="98" t="s">
        <v>115</v>
      </c>
      <c r="J185" s="98"/>
      <c r="K185" s="98"/>
      <c r="L185" s="98"/>
      <c r="M185" s="98" t="str">
        <f>IF(I185="Unidade (un)","","Repetição")</f>
        <v/>
      </c>
      <c r="N185" s="98" t="s">
        <v>116</v>
      </c>
      <c r="O185" s="98" t="s">
        <v>3</v>
      </c>
    </row>
    <row r="186" spans="2:15" hidden="1" x14ac:dyDescent="0.25">
      <c r="E186" s="104"/>
      <c r="F186" s="116"/>
      <c r="G186" s="117"/>
      <c r="H186" s="118"/>
      <c r="I186" s="99">
        <v>9</v>
      </c>
      <c r="J186" s="99"/>
      <c r="K186" s="119"/>
      <c r="L186" s="118"/>
      <c r="M186" s="99"/>
      <c r="N186" s="99">
        <f t="shared" ref="N186" si="11">IF(M186=0,I186,ROUND(PRODUCT(I186:L186)*M186,2))</f>
        <v>9</v>
      </c>
      <c r="O186" s="136"/>
    </row>
    <row r="187" spans="2:15" hidden="1" x14ac:dyDescent="0.25">
      <c r="E187" s="104"/>
      <c r="F187" s="138" t="s">
        <v>4</v>
      </c>
      <c r="G187" s="138"/>
      <c r="H187" s="138"/>
      <c r="I187" s="138"/>
      <c r="J187" s="138"/>
      <c r="K187" s="138"/>
      <c r="L187" s="138"/>
      <c r="M187" s="138"/>
      <c r="N187" s="120">
        <f>ROUND(SUM(N186:N186),2)</f>
        <v>9</v>
      </c>
      <c r="O187" s="136"/>
    </row>
    <row r="188" spans="2:15" hidden="1" x14ac:dyDescent="0.25">
      <c r="E188" s="104"/>
      <c r="F188" s="136"/>
      <c r="G188" s="136"/>
      <c r="H188" s="136"/>
      <c r="I188" s="136"/>
      <c r="J188" s="136"/>
      <c r="K188" s="136"/>
      <c r="L188" s="136"/>
      <c r="M188" s="136"/>
      <c r="N188" s="136"/>
      <c r="O188" s="136"/>
    </row>
    <row r="189" spans="2:15" x14ac:dyDescent="0.25">
      <c r="E189" s="104"/>
      <c r="F189" s="232" t="s">
        <v>96</v>
      </c>
      <c r="G189" s="233"/>
      <c r="H189" s="234"/>
      <c r="I189" s="235"/>
      <c r="J189" s="236" t="s">
        <v>97</v>
      </c>
      <c r="K189" s="236"/>
      <c r="L189" s="235"/>
      <c r="M189" s="235"/>
      <c r="N189" s="235"/>
      <c r="O189" s="121"/>
    </row>
    <row r="190" spans="2:15" x14ac:dyDescent="0.25">
      <c r="E190" s="104"/>
      <c r="F190" s="232"/>
      <c r="G190" s="233"/>
      <c r="H190" s="234"/>
      <c r="I190" s="235"/>
      <c r="J190" s="236"/>
      <c r="K190" s="236"/>
      <c r="L190" s="235"/>
      <c r="M190" s="235"/>
      <c r="N190" s="235"/>
      <c r="O190" s="122"/>
    </row>
    <row r="191" spans="2:15" x14ac:dyDescent="0.25">
      <c r="E191" s="104"/>
      <c r="F191" s="232"/>
      <c r="G191" s="233"/>
      <c r="H191" s="237"/>
      <c r="I191" s="237"/>
      <c r="J191" s="236"/>
      <c r="K191" s="236"/>
      <c r="L191" s="238"/>
      <c r="M191" s="239"/>
      <c r="N191" s="239"/>
      <c r="O191" s="122"/>
    </row>
    <row r="192" spans="2:15" x14ac:dyDescent="0.25">
      <c r="E192" s="104"/>
      <c r="F192" s="240"/>
      <c r="G192" s="241"/>
      <c r="H192" s="242" t="s">
        <v>98</v>
      </c>
      <c r="I192" s="242"/>
      <c r="J192" s="243"/>
      <c r="K192" s="244"/>
      <c r="L192" s="242" t="s">
        <v>100</v>
      </c>
      <c r="M192" s="242"/>
      <c r="N192" s="242"/>
      <c r="O192" s="122"/>
    </row>
    <row r="193" spans="5:15" x14ac:dyDescent="0.25">
      <c r="E193" s="104"/>
      <c r="F193" s="240"/>
      <c r="G193" s="241"/>
      <c r="H193" s="245" t="s">
        <v>99</v>
      </c>
      <c r="I193" s="245"/>
      <c r="J193" s="243"/>
      <c r="K193" s="244"/>
      <c r="L193" s="245"/>
      <c r="M193" s="245"/>
      <c r="N193" s="245"/>
      <c r="O193" s="122"/>
    </row>
    <row r="194" spans="5:15" x14ac:dyDescent="0.25">
      <c r="E194" s="104"/>
      <c r="F194" s="124"/>
      <c r="G194" s="125"/>
      <c r="H194" s="126"/>
      <c r="I194" s="123"/>
      <c r="J194" s="127"/>
      <c r="K194" s="127"/>
      <c r="L194" s="123"/>
      <c r="M194" s="123"/>
      <c r="N194" s="123"/>
      <c r="O194" s="128"/>
    </row>
    <row r="197" spans="5:15" x14ac:dyDescent="0.25">
      <c r="F197" s="85"/>
      <c r="J197" s="85"/>
      <c r="K197" s="85"/>
    </row>
    <row r="198" spans="5:15" x14ac:dyDescent="0.25">
      <c r="F198" s="85"/>
      <c r="J198" s="85"/>
      <c r="K198" s="85"/>
    </row>
    <row r="199" spans="5:15" x14ac:dyDescent="0.25">
      <c r="F199" s="85"/>
      <c r="J199" s="85"/>
      <c r="K199" s="85"/>
    </row>
    <row r="200" spans="5:15" x14ac:dyDescent="0.25">
      <c r="F200" s="85"/>
      <c r="J200" s="85"/>
      <c r="K200" s="85"/>
    </row>
    <row r="201" spans="5:15" x14ac:dyDescent="0.25">
      <c r="F201" s="85"/>
      <c r="J201" s="85"/>
      <c r="K201" s="85"/>
    </row>
  </sheetData>
  <mergeCells count="150">
    <mergeCell ref="F136:O136"/>
    <mergeCell ref="H106:O106"/>
    <mergeCell ref="O108:O110"/>
    <mergeCell ref="F110:M110"/>
    <mergeCell ref="F111:O111"/>
    <mergeCell ref="H56:O56"/>
    <mergeCell ref="O58:O60"/>
    <mergeCell ref="F60:M60"/>
    <mergeCell ref="F61:O61"/>
    <mergeCell ref="H62:O62"/>
    <mergeCell ref="O64:O66"/>
    <mergeCell ref="F66:M66"/>
    <mergeCell ref="F67:O67"/>
    <mergeCell ref="H68:O68"/>
    <mergeCell ref="O70:O72"/>
    <mergeCell ref="F72:M72"/>
    <mergeCell ref="F73:O73"/>
    <mergeCell ref="H74:O74"/>
    <mergeCell ref="O76:O78"/>
    <mergeCell ref="F78:M78"/>
    <mergeCell ref="F79:O79"/>
    <mergeCell ref="H122:O122"/>
    <mergeCell ref="F125:M125"/>
    <mergeCell ref="O129:O130"/>
    <mergeCell ref="F131:O131"/>
    <mergeCell ref="H132:O132"/>
    <mergeCell ref="O134:O135"/>
    <mergeCell ref="F135:M135"/>
    <mergeCell ref="F41:O41"/>
    <mergeCell ref="H42:O42"/>
    <mergeCell ref="F121:O121"/>
    <mergeCell ref="H88:O88"/>
    <mergeCell ref="O90:O92"/>
    <mergeCell ref="H114:O114"/>
    <mergeCell ref="O116:O118"/>
    <mergeCell ref="F118:M118"/>
    <mergeCell ref="F119:O119"/>
    <mergeCell ref="F53:O53"/>
    <mergeCell ref="H82:O82"/>
    <mergeCell ref="O84:O86"/>
    <mergeCell ref="F86:M86"/>
    <mergeCell ref="F87:O87"/>
    <mergeCell ref="F54:O54"/>
    <mergeCell ref="F55:O55"/>
    <mergeCell ref="F130:M130"/>
    <mergeCell ref="O124:O125"/>
    <mergeCell ref="F1:O1"/>
    <mergeCell ref="G2:O2"/>
    <mergeCell ref="G3:O3"/>
    <mergeCell ref="G4:J4"/>
    <mergeCell ref="K4:L4"/>
    <mergeCell ref="H21:O21"/>
    <mergeCell ref="O23:O24"/>
    <mergeCell ref="F24:M24"/>
    <mergeCell ref="F25:O25"/>
    <mergeCell ref="O12:O13"/>
    <mergeCell ref="F13:M13"/>
    <mergeCell ref="F5:O5"/>
    <mergeCell ref="F14:O14"/>
    <mergeCell ref="H15:O15"/>
    <mergeCell ref="G6:O6"/>
    <mergeCell ref="F7:O7"/>
    <mergeCell ref="G8:O8"/>
    <mergeCell ref="F9:O9"/>
    <mergeCell ref="H10:O10"/>
    <mergeCell ref="G137:O137"/>
    <mergeCell ref="F138:O138"/>
    <mergeCell ref="H139:O139"/>
    <mergeCell ref="O141:O142"/>
    <mergeCell ref="F142:M142"/>
    <mergeCell ref="O17:O19"/>
    <mergeCell ref="F19:M19"/>
    <mergeCell ref="H192:I192"/>
    <mergeCell ref="L192:N193"/>
    <mergeCell ref="H193:I193"/>
    <mergeCell ref="F189:G191"/>
    <mergeCell ref="J189:K191"/>
    <mergeCell ref="H191:I191"/>
    <mergeCell ref="F126:O126"/>
    <mergeCell ref="H127:O127"/>
    <mergeCell ref="F35:O35"/>
    <mergeCell ref="O44:O46"/>
    <mergeCell ref="F46:M46"/>
    <mergeCell ref="F47:O47"/>
    <mergeCell ref="G120:O120"/>
    <mergeCell ref="F20:O20"/>
    <mergeCell ref="G26:O26"/>
    <mergeCell ref="F27:O27"/>
    <mergeCell ref="H30:O30"/>
    <mergeCell ref="H149:O149"/>
    <mergeCell ref="O151:O152"/>
    <mergeCell ref="F152:M152"/>
    <mergeCell ref="F153:O153"/>
    <mergeCell ref="F143:O143"/>
    <mergeCell ref="H144:O144"/>
    <mergeCell ref="O146:O147"/>
    <mergeCell ref="F147:M147"/>
    <mergeCell ref="F148:O148"/>
    <mergeCell ref="F28:O28"/>
    <mergeCell ref="F29:O29"/>
    <mergeCell ref="F80:O80"/>
    <mergeCell ref="F81:O81"/>
    <mergeCell ref="F112:O112"/>
    <mergeCell ref="F113:O113"/>
    <mergeCell ref="F99:O99"/>
    <mergeCell ref="H100:O100"/>
    <mergeCell ref="O102:O104"/>
    <mergeCell ref="F104:M104"/>
    <mergeCell ref="F105:O105"/>
    <mergeCell ref="F92:M92"/>
    <mergeCell ref="F93:O93"/>
    <mergeCell ref="H94:O94"/>
    <mergeCell ref="O96:O98"/>
    <mergeCell ref="F98:M98"/>
    <mergeCell ref="O32:O34"/>
    <mergeCell ref="F34:M34"/>
    <mergeCell ref="H36:O36"/>
    <mergeCell ref="F40:M40"/>
    <mergeCell ref="O38:O40"/>
    <mergeCell ref="H48:O48"/>
    <mergeCell ref="O50:O52"/>
    <mergeCell ref="F52:M52"/>
    <mergeCell ref="F170:M170"/>
    <mergeCell ref="F171:O171"/>
    <mergeCell ref="G172:O172"/>
    <mergeCell ref="F173:O173"/>
    <mergeCell ref="H174:O174"/>
    <mergeCell ref="G154:O154"/>
    <mergeCell ref="F155:O155"/>
    <mergeCell ref="H156:O156"/>
    <mergeCell ref="O158:O159"/>
    <mergeCell ref="F159:M159"/>
    <mergeCell ref="F160:O160"/>
    <mergeCell ref="H161:O161"/>
    <mergeCell ref="O163:O164"/>
    <mergeCell ref="F164:M164"/>
    <mergeCell ref="F165:O165"/>
    <mergeCell ref="H166:O166"/>
    <mergeCell ref="O168:O170"/>
    <mergeCell ref="F183:O183"/>
    <mergeCell ref="H184:O184"/>
    <mergeCell ref="O186:O187"/>
    <mergeCell ref="F187:M187"/>
    <mergeCell ref="F188:O188"/>
    <mergeCell ref="O176:O177"/>
    <mergeCell ref="F177:M177"/>
    <mergeCell ref="F178:O178"/>
    <mergeCell ref="H179:O179"/>
    <mergeCell ref="O181:O182"/>
    <mergeCell ref="F182:M182"/>
  </mergeCells>
  <dataValidations xWindow="1546" yWindow="550" count="1">
    <dataValidation type="list" errorStyle="warning" allowBlank="1" showInputMessage="1" showErrorMessage="1" errorTitle="Entrada inválida!!" error="Selecione um item da lista ou adicione na aba Contextos." promptTitle="Medidas" prompt="Qual unidade de medida utilizado?" sqref="I145:L145 L146 I128:L128 I115:L115 I133:L133 I123 I175:L175 I167:L167 I49:L49 I83:L83 I89:L89 I43:L43 I101:L101 I162:L162 I157:L157 I150:L150 I185:L185 I180:L180 J123:L124 I140 J140:L141 I95:L95 I107:L107 I57:L57 I63:L63 I75:L75 I69:L69">
      <formula1>$A$2:$A$24</formula1>
    </dataValidation>
  </dataValidations>
  <printOptions horizontalCentered="1"/>
  <pageMargins left="0.23622047244094491" right="0.23622047244094491" top="0.74803149606299213" bottom="0.74803149606299213" header="0.31496062992125984" footer="0.31496062992125984"/>
  <pageSetup paperSize="9" scale="83" fitToHeight="0" orientation="landscape" r:id="rId1"/>
  <drawing r:id="rId2"/>
  <extLst>
    <ext xmlns:x14="http://schemas.microsoft.com/office/spreadsheetml/2009/9/main" uri="{CCE6A557-97BC-4b89-ADB6-D9C93CAAB3DF}">
      <x14:dataValidations xmlns:xm="http://schemas.microsoft.com/office/excel/2006/main" xWindow="1546" yWindow="550" count="2">
        <x14:dataValidation type="list" errorStyle="warning" allowBlank="1" showInputMessage="1" showErrorMessage="1" errorTitle="Entrada inválida!!" error="Selecione um item da lista ou adicione na aba Contextos." promptTitle="Medida total" prompt="Qual unidade de medida utilizado?">
          <x14:formula1>
            <xm:f>CONTEXTOS!$B$2:$B$14</xm:f>
          </x14:formula1>
          <xm:sqref>N11 N63 N31 N145 N43 N115 N140 N128 M16:N16 N123 N133 N49 N175 N37 N95 N83 N101 N89 N162 N157 N150 N185 N180 N167 N107 N57 N69 N75 N22</xm:sqref>
        </x14:dataValidation>
        <x14:dataValidation type="list" errorStyle="warning" allowBlank="1" showInputMessage="1" showErrorMessage="1" errorTitle="Entrada inválida!!" error="Selecione um item da lista ou adicione na aba Contextos." promptTitle="Medidas" prompt="Qual unidade de medida utilizado?">
          <x14:formula1>
            <xm:f>CONTEXTOS!$A$2:$A$26</xm:f>
          </x14:formula1>
          <xm:sqref>I31:L31 I37:L37 I22:L22 I16:L16 I11:L11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2" sqref="B22"/>
    </sheetView>
  </sheetViews>
  <sheetFormatPr defaultRowHeight="13.2" x14ac:dyDescent="0.25"/>
  <cols>
    <col min="1" max="2" width="30.77734375" customWidth="1"/>
  </cols>
  <sheetData>
    <row r="1" spans="1:2" x14ac:dyDescent="0.25">
      <c r="A1" s="93" t="s">
        <v>101</v>
      </c>
      <c r="B1" s="93" t="s">
        <v>102</v>
      </c>
    </row>
    <row r="2" spans="1:2" x14ac:dyDescent="0.25">
      <c r="A2" s="94" t="s">
        <v>103</v>
      </c>
      <c r="B2" s="94" t="s">
        <v>104</v>
      </c>
    </row>
    <row r="3" spans="1:2" x14ac:dyDescent="0.25">
      <c r="A3" s="94" t="s">
        <v>105</v>
      </c>
      <c r="B3" s="94" t="s">
        <v>106</v>
      </c>
    </row>
    <row r="4" spans="1:2" x14ac:dyDescent="0.25">
      <c r="A4" s="94" t="s">
        <v>107</v>
      </c>
      <c r="B4" s="94" t="s">
        <v>108</v>
      </c>
    </row>
    <row r="5" spans="1:2" x14ac:dyDescent="0.25">
      <c r="A5" s="94" t="s">
        <v>109</v>
      </c>
      <c r="B5" s="94" t="s">
        <v>110</v>
      </c>
    </row>
    <row r="6" spans="1:2" x14ac:dyDescent="0.25">
      <c r="A6" s="94" t="s">
        <v>111</v>
      </c>
      <c r="B6" s="94" t="s">
        <v>112</v>
      </c>
    </row>
    <row r="7" spans="1:2" x14ac:dyDescent="0.25">
      <c r="A7" s="94" t="s">
        <v>9</v>
      </c>
      <c r="B7" s="94" t="s">
        <v>8</v>
      </c>
    </row>
    <row r="8" spans="1:2" x14ac:dyDescent="0.25">
      <c r="A8" s="94" t="s">
        <v>113</v>
      </c>
      <c r="B8" s="94" t="s">
        <v>114</v>
      </c>
    </row>
    <row r="9" spans="1:2" x14ac:dyDescent="0.25">
      <c r="A9" s="94" t="s">
        <v>115</v>
      </c>
      <c r="B9" s="94" t="s">
        <v>116</v>
      </c>
    </row>
    <row r="10" spans="1:2" x14ac:dyDescent="0.25">
      <c r="A10" s="94" t="s">
        <v>117</v>
      </c>
      <c r="B10" s="94" t="s">
        <v>118</v>
      </c>
    </row>
    <row r="11" spans="1:2" x14ac:dyDescent="0.25">
      <c r="A11" s="95" t="s">
        <v>119</v>
      </c>
      <c r="B11" s="95" t="s">
        <v>120</v>
      </c>
    </row>
    <row r="12" spans="1:2" x14ac:dyDescent="0.25">
      <c r="A12" s="100" t="s">
        <v>128</v>
      </c>
      <c r="B12" s="95" t="s">
        <v>164</v>
      </c>
    </row>
    <row r="13" spans="1:2" x14ac:dyDescent="0.25">
      <c r="A13" s="100" t="s">
        <v>121</v>
      </c>
      <c r="B13" s="96" t="s">
        <v>131</v>
      </c>
    </row>
    <row r="14" spans="1:2" x14ac:dyDescent="0.25">
      <c r="A14" s="97" t="s">
        <v>122</v>
      </c>
      <c r="B14" s="96" t="s">
        <v>181</v>
      </c>
    </row>
    <row r="15" spans="1:2" x14ac:dyDescent="0.25">
      <c r="A15" s="97" t="s">
        <v>123</v>
      </c>
    </row>
    <row r="16" spans="1:2" x14ac:dyDescent="0.25">
      <c r="A16" s="97" t="s">
        <v>125</v>
      </c>
    </row>
    <row r="17" spans="1:1" x14ac:dyDescent="0.25">
      <c r="A17" s="97" t="s">
        <v>124</v>
      </c>
    </row>
    <row r="18" spans="1:1" x14ac:dyDescent="0.25">
      <c r="A18" s="97" t="s">
        <v>126</v>
      </c>
    </row>
    <row r="19" spans="1:1" x14ac:dyDescent="0.25">
      <c r="A19" s="97" t="s">
        <v>127</v>
      </c>
    </row>
    <row r="20" spans="1:1" x14ac:dyDescent="0.25">
      <c r="A20" s="100" t="s">
        <v>129</v>
      </c>
    </row>
    <row r="21" spans="1:1" x14ac:dyDescent="0.25">
      <c r="A21" s="101" t="s">
        <v>130</v>
      </c>
    </row>
    <row r="22" spans="1:1" x14ac:dyDescent="0.25">
      <c r="A22" s="97" t="s">
        <v>182</v>
      </c>
    </row>
    <row r="23" spans="1:1" x14ac:dyDescent="0.25">
      <c r="A23" s="97" t="s">
        <v>179</v>
      </c>
    </row>
    <row r="24" spans="1:1" x14ac:dyDescent="0.25">
      <c r="A24" s="97" t="s">
        <v>180</v>
      </c>
    </row>
    <row r="25" spans="1:1" x14ac:dyDescent="0.25">
      <c r="A25" s="100" t="s">
        <v>168</v>
      </c>
    </row>
    <row r="26" spans="1:1" x14ac:dyDescent="0.25">
      <c r="A26" s="100" t="s">
        <v>169</v>
      </c>
    </row>
  </sheetData>
  <pageMargins left="0.511811024" right="0.511811024" top="0.78740157499999996" bottom="0.78740157499999996" header="0.31496062000000002" footer="0.31496062000000002"/>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Normal="100" zoomScaleSheetLayoutView="100" workbookViewId="0">
      <selection activeCell="D6" sqref="D6"/>
    </sheetView>
  </sheetViews>
  <sheetFormatPr defaultRowHeight="13.2" x14ac:dyDescent="0.25"/>
  <cols>
    <col min="1" max="1" width="15.6640625" style="71" customWidth="1"/>
    <col min="2" max="2" width="30.6640625" style="71" customWidth="1"/>
    <col min="3" max="4" width="15.6640625" style="71" customWidth="1"/>
    <col min="5" max="5" width="30.6640625" style="71" customWidth="1"/>
    <col min="6" max="6" width="15.6640625" style="71" customWidth="1"/>
    <col min="7" max="256" width="8.77734375" style="71"/>
    <col min="257" max="257" width="15.6640625" style="71" customWidth="1"/>
    <col min="258" max="258" width="30.6640625" style="71" customWidth="1"/>
    <col min="259" max="260" width="15.6640625" style="71" customWidth="1"/>
    <col min="261" max="261" width="30.6640625" style="71" customWidth="1"/>
    <col min="262" max="262" width="15.6640625" style="71" customWidth="1"/>
    <col min="263" max="512" width="8.77734375" style="71"/>
    <col min="513" max="513" width="15.6640625" style="71" customWidth="1"/>
    <col min="514" max="514" width="30.6640625" style="71" customWidth="1"/>
    <col min="515" max="516" width="15.6640625" style="71" customWidth="1"/>
    <col min="517" max="517" width="30.6640625" style="71" customWidth="1"/>
    <col min="518" max="518" width="15.6640625" style="71" customWidth="1"/>
    <col min="519" max="768" width="8.77734375" style="71"/>
    <col min="769" max="769" width="15.6640625" style="71" customWidth="1"/>
    <col min="770" max="770" width="30.6640625" style="71" customWidth="1"/>
    <col min="771" max="772" width="15.6640625" style="71" customWidth="1"/>
    <col min="773" max="773" width="30.6640625" style="71" customWidth="1"/>
    <col min="774" max="774" width="15.6640625" style="71" customWidth="1"/>
    <col min="775" max="1024" width="8.77734375" style="71"/>
    <col min="1025" max="1025" width="15.6640625" style="71" customWidth="1"/>
    <col min="1026" max="1026" width="30.6640625" style="71" customWidth="1"/>
    <col min="1027" max="1028" width="15.6640625" style="71" customWidth="1"/>
    <col min="1029" max="1029" width="30.6640625" style="71" customWidth="1"/>
    <col min="1030" max="1030" width="15.6640625" style="71" customWidth="1"/>
    <col min="1031" max="1280" width="8.77734375" style="71"/>
    <col min="1281" max="1281" width="15.6640625" style="71" customWidth="1"/>
    <col min="1282" max="1282" width="30.6640625" style="71" customWidth="1"/>
    <col min="1283" max="1284" width="15.6640625" style="71" customWidth="1"/>
    <col min="1285" max="1285" width="30.6640625" style="71" customWidth="1"/>
    <col min="1286" max="1286" width="15.6640625" style="71" customWidth="1"/>
    <col min="1287" max="1536" width="8.77734375" style="71"/>
    <col min="1537" max="1537" width="15.6640625" style="71" customWidth="1"/>
    <col min="1538" max="1538" width="30.6640625" style="71" customWidth="1"/>
    <col min="1539" max="1540" width="15.6640625" style="71" customWidth="1"/>
    <col min="1541" max="1541" width="30.6640625" style="71" customWidth="1"/>
    <col min="1542" max="1542" width="15.6640625" style="71" customWidth="1"/>
    <col min="1543" max="1792" width="8.77734375" style="71"/>
    <col min="1793" max="1793" width="15.6640625" style="71" customWidth="1"/>
    <col min="1794" max="1794" width="30.6640625" style="71" customWidth="1"/>
    <col min="1795" max="1796" width="15.6640625" style="71" customWidth="1"/>
    <col min="1797" max="1797" width="30.6640625" style="71" customWidth="1"/>
    <col min="1798" max="1798" width="15.6640625" style="71" customWidth="1"/>
    <col min="1799" max="2048" width="8.77734375" style="71"/>
    <col min="2049" max="2049" width="15.6640625" style="71" customWidth="1"/>
    <col min="2050" max="2050" width="30.6640625" style="71" customWidth="1"/>
    <col min="2051" max="2052" width="15.6640625" style="71" customWidth="1"/>
    <col min="2053" max="2053" width="30.6640625" style="71" customWidth="1"/>
    <col min="2054" max="2054" width="15.6640625" style="71" customWidth="1"/>
    <col min="2055" max="2304" width="8.77734375" style="71"/>
    <col min="2305" max="2305" width="15.6640625" style="71" customWidth="1"/>
    <col min="2306" max="2306" width="30.6640625" style="71" customWidth="1"/>
    <col min="2307" max="2308" width="15.6640625" style="71" customWidth="1"/>
    <col min="2309" max="2309" width="30.6640625" style="71" customWidth="1"/>
    <col min="2310" max="2310" width="15.6640625" style="71" customWidth="1"/>
    <col min="2311" max="2560" width="8.77734375" style="71"/>
    <col min="2561" max="2561" width="15.6640625" style="71" customWidth="1"/>
    <col min="2562" max="2562" width="30.6640625" style="71" customWidth="1"/>
    <col min="2563" max="2564" width="15.6640625" style="71" customWidth="1"/>
    <col min="2565" max="2565" width="30.6640625" style="71" customWidth="1"/>
    <col min="2566" max="2566" width="15.6640625" style="71" customWidth="1"/>
    <col min="2567" max="2816" width="8.77734375" style="71"/>
    <col min="2817" max="2817" width="15.6640625" style="71" customWidth="1"/>
    <col min="2818" max="2818" width="30.6640625" style="71" customWidth="1"/>
    <col min="2819" max="2820" width="15.6640625" style="71" customWidth="1"/>
    <col min="2821" max="2821" width="30.6640625" style="71" customWidth="1"/>
    <col min="2822" max="2822" width="15.6640625" style="71" customWidth="1"/>
    <col min="2823" max="3072" width="8.77734375" style="71"/>
    <col min="3073" max="3073" width="15.6640625" style="71" customWidth="1"/>
    <col min="3074" max="3074" width="30.6640625" style="71" customWidth="1"/>
    <col min="3075" max="3076" width="15.6640625" style="71" customWidth="1"/>
    <col min="3077" max="3077" width="30.6640625" style="71" customWidth="1"/>
    <col min="3078" max="3078" width="15.6640625" style="71" customWidth="1"/>
    <col min="3079" max="3328" width="8.77734375" style="71"/>
    <col min="3329" max="3329" width="15.6640625" style="71" customWidth="1"/>
    <col min="3330" max="3330" width="30.6640625" style="71" customWidth="1"/>
    <col min="3331" max="3332" width="15.6640625" style="71" customWidth="1"/>
    <col min="3333" max="3333" width="30.6640625" style="71" customWidth="1"/>
    <col min="3334" max="3334" width="15.6640625" style="71" customWidth="1"/>
    <col min="3335" max="3584" width="8.77734375" style="71"/>
    <col min="3585" max="3585" width="15.6640625" style="71" customWidth="1"/>
    <col min="3586" max="3586" width="30.6640625" style="71" customWidth="1"/>
    <col min="3587" max="3588" width="15.6640625" style="71" customWidth="1"/>
    <col min="3589" max="3589" width="30.6640625" style="71" customWidth="1"/>
    <col min="3590" max="3590" width="15.6640625" style="71" customWidth="1"/>
    <col min="3591" max="3840" width="8.77734375" style="71"/>
    <col min="3841" max="3841" width="15.6640625" style="71" customWidth="1"/>
    <col min="3842" max="3842" width="30.6640625" style="71" customWidth="1"/>
    <col min="3843" max="3844" width="15.6640625" style="71" customWidth="1"/>
    <col min="3845" max="3845" width="30.6640625" style="71" customWidth="1"/>
    <col min="3846" max="3846" width="15.6640625" style="71" customWidth="1"/>
    <col min="3847" max="4096" width="8.77734375" style="71"/>
    <col min="4097" max="4097" width="15.6640625" style="71" customWidth="1"/>
    <col min="4098" max="4098" width="30.6640625" style="71" customWidth="1"/>
    <col min="4099" max="4100" width="15.6640625" style="71" customWidth="1"/>
    <col min="4101" max="4101" width="30.6640625" style="71" customWidth="1"/>
    <col min="4102" max="4102" width="15.6640625" style="71" customWidth="1"/>
    <col min="4103" max="4352" width="8.77734375" style="71"/>
    <col min="4353" max="4353" width="15.6640625" style="71" customWidth="1"/>
    <col min="4354" max="4354" width="30.6640625" style="71" customWidth="1"/>
    <col min="4355" max="4356" width="15.6640625" style="71" customWidth="1"/>
    <col min="4357" max="4357" width="30.6640625" style="71" customWidth="1"/>
    <col min="4358" max="4358" width="15.6640625" style="71" customWidth="1"/>
    <col min="4359" max="4608" width="8.77734375" style="71"/>
    <col min="4609" max="4609" width="15.6640625" style="71" customWidth="1"/>
    <col min="4610" max="4610" width="30.6640625" style="71" customWidth="1"/>
    <col min="4611" max="4612" width="15.6640625" style="71" customWidth="1"/>
    <col min="4613" max="4613" width="30.6640625" style="71" customWidth="1"/>
    <col min="4614" max="4614" width="15.6640625" style="71" customWidth="1"/>
    <col min="4615" max="4864" width="8.77734375" style="71"/>
    <col min="4865" max="4865" width="15.6640625" style="71" customWidth="1"/>
    <col min="4866" max="4866" width="30.6640625" style="71" customWidth="1"/>
    <col min="4867" max="4868" width="15.6640625" style="71" customWidth="1"/>
    <col min="4869" max="4869" width="30.6640625" style="71" customWidth="1"/>
    <col min="4870" max="4870" width="15.6640625" style="71" customWidth="1"/>
    <col min="4871" max="5120" width="8.77734375" style="71"/>
    <col min="5121" max="5121" width="15.6640625" style="71" customWidth="1"/>
    <col min="5122" max="5122" width="30.6640625" style="71" customWidth="1"/>
    <col min="5123" max="5124" width="15.6640625" style="71" customWidth="1"/>
    <col min="5125" max="5125" width="30.6640625" style="71" customWidth="1"/>
    <col min="5126" max="5126" width="15.6640625" style="71" customWidth="1"/>
    <col min="5127" max="5376" width="8.77734375" style="71"/>
    <col min="5377" max="5377" width="15.6640625" style="71" customWidth="1"/>
    <col min="5378" max="5378" width="30.6640625" style="71" customWidth="1"/>
    <col min="5379" max="5380" width="15.6640625" style="71" customWidth="1"/>
    <col min="5381" max="5381" width="30.6640625" style="71" customWidth="1"/>
    <col min="5382" max="5382" width="15.6640625" style="71" customWidth="1"/>
    <col min="5383" max="5632" width="8.77734375" style="71"/>
    <col min="5633" max="5633" width="15.6640625" style="71" customWidth="1"/>
    <col min="5634" max="5634" width="30.6640625" style="71" customWidth="1"/>
    <col min="5635" max="5636" width="15.6640625" style="71" customWidth="1"/>
    <col min="5637" max="5637" width="30.6640625" style="71" customWidth="1"/>
    <col min="5638" max="5638" width="15.6640625" style="71" customWidth="1"/>
    <col min="5639" max="5888" width="8.77734375" style="71"/>
    <col min="5889" max="5889" width="15.6640625" style="71" customWidth="1"/>
    <col min="5890" max="5890" width="30.6640625" style="71" customWidth="1"/>
    <col min="5891" max="5892" width="15.6640625" style="71" customWidth="1"/>
    <col min="5893" max="5893" width="30.6640625" style="71" customWidth="1"/>
    <col min="5894" max="5894" width="15.6640625" style="71" customWidth="1"/>
    <col min="5895" max="6144" width="8.77734375" style="71"/>
    <col min="6145" max="6145" width="15.6640625" style="71" customWidth="1"/>
    <col min="6146" max="6146" width="30.6640625" style="71" customWidth="1"/>
    <col min="6147" max="6148" width="15.6640625" style="71" customWidth="1"/>
    <col min="6149" max="6149" width="30.6640625" style="71" customWidth="1"/>
    <col min="6150" max="6150" width="15.6640625" style="71" customWidth="1"/>
    <col min="6151" max="6400" width="8.77734375" style="71"/>
    <col min="6401" max="6401" width="15.6640625" style="71" customWidth="1"/>
    <col min="6402" max="6402" width="30.6640625" style="71" customWidth="1"/>
    <col min="6403" max="6404" width="15.6640625" style="71" customWidth="1"/>
    <col min="6405" max="6405" width="30.6640625" style="71" customWidth="1"/>
    <col min="6406" max="6406" width="15.6640625" style="71" customWidth="1"/>
    <col min="6407" max="6656" width="8.77734375" style="71"/>
    <col min="6657" max="6657" width="15.6640625" style="71" customWidth="1"/>
    <col min="6658" max="6658" width="30.6640625" style="71" customWidth="1"/>
    <col min="6659" max="6660" width="15.6640625" style="71" customWidth="1"/>
    <col min="6661" max="6661" width="30.6640625" style="71" customWidth="1"/>
    <col min="6662" max="6662" width="15.6640625" style="71" customWidth="1"/>
    <col min="6663" max="6912" width="8.77734375" style="71"/>
    <col min="6913" max="6913" width="15.6640625" style="71" customWidth="1"/>
    <col min="6914" max="6914" width="30.6640625" style="71" customWidth="1"/>
    <col min="6915" max="6916" width="15.6640625" style="71" customWidth="1"/>
    <col min="6917" max="6917" width="30.6640625" style="71" customWidth="1"/>
    <col min="6918" max="6918" width="15.6640625" style="71" customWidth="1"/>
    <col min="6919" max="7168" width="8.77734375" style="71"/>
    <col min="7169" max="7169" width="15.6640625" style="71" customWidth="1"/>
    <col min="7170" max="7170" width="30.6640625" style="71" customWidth="1"/>
    <col min="7171" max="7172" width="15.6640625" style="71" customWidth="1"/>
    <col min="7173" max="7173" width="30.6640625" style="71" customWidth="1"/>
    <col min="7174" max="7174" width="15.6640625" style="71" customWidth="1"/>
    <col min="7175" max="7424" width="8.77734375" style="71"/>
    <col min="7425" max="7425" width="15.6640625" style="71" customWidth="1"/>
    <col min="7426" max="7426" width="30.6640625" style="71" customWidth="1"/>
    <col min="7427" max="7428" width="15.6640625" style="71" customWidth="1"/>
    <col min="7429" max="7429" width="30.6640625" style="71" customWidth="1"/>
    <col min="7430" max="7430" width="15.6640625" style="71" customWidth="1"/>
    <col min="7431" max="7680" width="8.77734375" style="71"/>
    <col min="7681" max="7681" width="15.6640625" style="71" customWidth="1"/>
    <col min="7682" max="7682" width="30.6640625" style="71" customWidth="1"/>
    <col min="7683" max="7684" width="15.6640625" style="71" customWidth="1"/>
    <col min="7685" max="7685" width="30.6640625" style="71" customWidth="1"/>
    <col min="7686" max="7686" width="15.6640625" style="71" customWidth="1"/>
    <col min="7687" max="7936" width="8.77734375" style="71"/>
    <col min="7937" max="7937" width="15.6640625" style="71" customWidth="1"/>
    <col min="7938" max="7938" width="30.6640625" style="71" customWidth="1"/>
    <col min="7939" max="7940" width="15.6640625" style="71" customWidth="1"/>
    <col min="7941" max="7941" width="30.6640625" style="71" customWidth="1"/>
    <col min="7942" max="7942" width="15.6640625" style="71" customWidth="1"/>
    <col min="7943" max="8192" width="8.77734375" style="71"/>
    <col min="8193" max="8193" width="15.6640625" style="71" customWidth="1"/>
    <col min="8194" max="8194" width="30.6640625" style="71" customWidth="1"/>
    <col min="8195" max="8196" width="15.6640625" style="71" customWidth="1"/>
    <col min="8197" max="8197" width="30.6640625" style="71" customWidth="1"/>
    <col min="8198" max="8198" width="15.6640625" style="71" customWidth="1"/>
    <col min="8199" max="8448" width="8.77734375" style="71"/>
    <col min="8449" max="8449" width="15.6640625" style="71" customWidth="1"/>
    <col min="8450" max="8450" width="30.6640625" style="71" customWidth="1"/>
    <col min="8451" max="8452" width="15.6640625" style="71" customWidth="1"/>
    <col min="8453" max="8453" width="30.6640625" style="71" customWidth="1"/>
    <col min="8454" max="8454" width="15.6640625" style="71" customWidth="1"/>
    <col min="8455" max="8704" width="8.77734375" style="71"/>
    <col min="8705" max="8705" width="15.6640625" style="71" customWidth="1"/>
    <col min="8706" max="8706" width="30.6640625" style="71" customWidth="1"/>
    <col min="8707" max="8708" width="15.6640625" style="71" customWidth="1"/>
    <col min="8709" max="8709" width="30.6640625" style="71" customWidth="1"/>
    <col min="8710" max="8710" width="15.6640625" style="71" customWidth="1"/>
    <col min="8711" max="8960" width="8.77734375" style="71"/>
    <col min="8961" max="8961" width="15.6640625" style="71" customWidth="1"/>
    <col min="8962" max="8962" width="30.6640625" style="71" customWidth="1"/>
    <col min="8963" max="8964" width="15.6640625" style="71" customWidth="1"/>
    <col min="8965" max="8965" width="30.6640625" style="71" customWidth="1"/>
    <col min="8966" max="8966" width="15.6640625" style="71" customWidth="1"/>
    <col min="8967" max="9216" width="8.77734375" style="71"/>
    <col min="9217" max="9217" width="15.6640625" style="71" customWidth="1"/>
    <col min="9218" max="9218" width="30.6640625" style="71" customWidth="1"/>
    <col min="9219" max="9220" width="15.6640625" style="71" customWidth="1"/>
    <col min="9221" max="9221" width="30.6640625" style="71" customWidth="1"/>
    <col min="9222" max="9222" width="15.6640625" style="71" customWidth="1"/>
    <col min="9223" max="9472" width="8.77734375" style="71"/>
    <col min="9473" max="9473" width="15.6640625" style="71" customWidth="1"/>
    <col min="9474" max="9474" width="30.6640625" style="71" customWidth="1"/>
    <col min="9475" max="9476" width="15.6640625" style="71" customWidth="1"/>
    <col min="9477" max="9477" width="30.6640625" style="71" customWidth="1"/>
    <col min="9478" max="9478" width="15.6640625" style="71" customWidth="1"/>
    <col min="9479" max="9728" width="8.77734375" style="71"/>
    <col min="9729" max="9729" width="15.6640625" style="71" customWidth="1"/>
    <col min="9730" max="9730" width="30.6640625" style="71" customWidth="1"/>
    <col min="9731" max="9732" width="15.6640625" style="71" customWidth="1"/>
    <col min="9733" max="9733" width="30.6640625" style="71" customWidth="1"/>
    <col min="9734" max="9734" width="15.6640625" style="71" customWidth="1"/>
    <col min="9735" max="9984" width="8.77734375" style="71"/>
    <col min="9985" max="9985" width="15.6640625" style="71" customWidth="1"/>
    <col min="9986" max="9986" width="30.6640625" style="71" customWidth="1"/>
    <col min="9987" max="9988" width="15.6640625" style="71" customWidth="1"/>
    <col min="9989" max="9989" width="30.6640625" style="71" customWidth="1"/>
    <col min="9990" max="9990" width="15.6640625" style="71" customWidth="1"/>
    <col min="9991" max="10240" width="8.77734375" style="71"/>
    <col min="10241" max="10241" width="15.6640625" style="71" customWidth="1"/>
    <col min="10242" max="10242" width="30.6640625" style="71" customWidth="1"/>
    <col min="10243" max="10244" width="15.6640625" style="71" customWidth="1"/>
    <col min="10245" max="10245" width="30.6640625" style="71" customWidth="1"/>
    <col min="10246" max="10246" width="15.6640625" style="71" customWidth="1"/>
    <col min="10247" max="10496" width="8.77734375" style="71"/>
    <col min="10497" max="10497" width="15.6640625" style="71" customWidth="1"/>
    <col min="10498" max="10498" width="30.6640625" style="71" customWidth="1"/>
    <col min="10499" max="10500" width="15.6640625" style="71" customWidth="1"/>
    <col min="10501" max="10501" width="30.6640625" style="71" customWidth="1"/>
    <col min="10502" max="10502" width="15.6640625" style="71" customWidth="1"/>
    <col min="10503" max="10752" width="8.77734375" style="71"/>
    <col min="10753" max="10753" width="15.6640625" style="71" customWidth="1"/>
    <col min="10754" max="10754" width="30.6640625" style="71" customWidth="1"/>
    <col min="10755" max="10756" width="15.6640625" style="71" customWidth="1"/>
    <col min="10757" max="10757" width="30.6640625" style="71" customWidth="1"/>
    <col min="10758" max="10758" width="15.6640625" style="71" customWidth="1"/>
    <col min="10759" max="11008" width="8.77734375" style="71"/>
    <col min="11009" max="11009" width="15.6640625" style="71" customWidth="1"/>
    <col min="11010" max="11010" width="30.6640625" style="71" customWidth="1"/>
    <col min="11011" max="11012" width="15.6640625" style="71" customWidth="1"/>
    <col min="11013" max="11013" width="30.6640625" style="71" customWidth="1"/>
    <col min="11014" max="11014" width="15.6640625" style="71" customWidth="1"/>
    <col min="11015" max="11264" width="8.77734375" style="71"/>
    <col min="11265" max="11265" width="15.6640625" style="71" customWidth="1"/>
    <col min="11266" max="11266" width="30.6640625" style="71" customWidth="1"/>
    <col min="11267" max="11268" width="15.6640625" style="71" customWidth="1"/>
    <col min="11269" max="11269" width="30.6640625" style="71" customWidth="1"/>
    <col min="11270" max="11270" width="15.6640625" style="71" customWidth="1"/>
    <col min="11271" max="11520" width="8.77734375" style="71"/>
    <col min="11521" max="11521" width="15.6640625" style="71" customWidth="1"/>
    <col min="11522" max="11522" width="30.6640625" style="71" customWidth="1"/>
    <col min="11523" max="11524" width="15.6640625" style="71" customWidth="1"/>
    <col min="11525" max="11525" width="30.6640625" style="71" customWidth="1"/>
    <col min="11526" max="11526" width="15.6640625" style="71" customWidth="1"/>
    <col min="11527" max="11776" width="8.77734375" style="71"/>
    <col min="11777" max="11777" width="15.6640625" style="71" customWidth="1"/>
    <col min="11778" max="11778" width="30.6640625" style="71" customWidth="1"/>
    <col min="11779" max="11780" width="15.6640625" style="71" customWidth="1"/>
    <col min="11781" max="11781" width="30.6640625" style="71" customWidth="1"/>
    <col min="11782" max="11782" width="15.6640625" style="71" customWidth="1"/>
    <col min="11783" max="12032" width="8.77734375" style="71"/>
    <col min="12033" max="12033" width="15.6640625" style="71" customWidth="1"/>
    <col min="12034" max="12034" width="30.6640625" style="71" customWidth="1"/>
    <col min="12035" max="12036" width="15.6640625" style="71" customWidth="1"/>
    <col min="12037" max="12037" width="30.6640625" style="71" customWidth="1"/>
    <col min="12038" max="12038" width="15.6640625" style="71" customWidth="1"/>
    <col min="12039" max="12288" width="8.77734375" style="71"/>
    <col min="12289" max="12289" width="15.6640625" style="71" customWidth="1"/>
    <col min="12290" max="12290" width="30.6640625" style="71" customWidth="1"/>
    <col min="12291" max="12292" width="15.6640625" style="71" customWidth="1"/>
    <col min="12293" max="12293" width="30.6640625" style="71" customWidth="1"/>
    <col min="12294" max="12294" width="15.6640625" style="71" customWidth="1"/>
    <col min="12295" max="12544" width="8.77734375" style="71"/>
    <col min="12545" max="12545" width="15.6640625" style="71" customWidth="1"/>
    <col min="12546" max="12546" width="30.6640625" style="71" customWidth="1"/>
    <col min="12547" max="12548" width="15.6640625" style="71" customWidth="1"/>
    <col min="12549" max="12549" width="30.6640625" style="71" customWidth="1"/>
    <col min="12550" max="12550" width="15.6640625" style="71" customWidth="1"/>
    <col min="12551" max="12800" width="8.77734375" style="71"/>
    <col min="12801" max="12801" width="15.6640625" style="71" customWidth="1"/>
    <col min="12802" max="12802" width="30.6640625" style="71" customWidth="1"/>
    <col min="12803" max="12804" width="15.6640625" style="71" customWidth="1"/>
    <col min="12805" max="12805" width="30.6640625" style="71" customWidth="1"/>
    <col min="12806" max="12806" width="15.6640625" style="71" customWidth="1"/>
    <col min="12807" max="13056" width="8.77734375" style="71"/>
    <col min="13057" max="13057" width="15.6640625" style="71" customWidth="1"/>
    <col min="13058" max="13058" width="30.6640625" style="71" customWidth="1"/>
    <col min="13059" max="13060" width="15.6640625" style="71" customWidth="1"/>
    <col min="13061" max="13061" width="30.6640625" style="71" customWidth="1"/>
    <col min="13062" max="13062" width="15.6640625" style="71" customWidth="1"/>
    <col min="13063" max="13312" width="8.77734375" style="71"/>
    <col min="13313" max="13313" width="15.6640625" style="71" customWidth="1"/>
    <col min="13314" max="13314" width="30.6640625" style="71" customWidth="1"/>
    <col min="13315" max="13316" width="15.6640625" style="71" customWidth="1"/>
    <col min="13317" max="13317" width="30.6640625" style="71" customWidth="1"/>
    <col min="13318" max="13318" width="15.6640625" style="71" customWidth="1"/>
    <col min="13319" max="13568" width="8.77734375" style="71"/>
    <col min="13569" max="13569" width="15.6640625" style="71" customWidth="1"/>
    <col min="13570" max="13570" width="30.6640625" style="71" customWidth="1"/>
    <col min="13571" max="13572" width="15.6640625" style="71" customWidth="1"/>
    <col min="13573" max="13573" width="30.6640625" style="71" customWidth="1"/>
    <col min="13574" max="13574" width="15.6640625" style="71" customWidth="1"/>
    <col min="13575" max="13824" width="8.77734375" style="71"/>
    <col min="13825" max="13825" width="15.6640625" style="71" customWidth="1"/>
    <col min="13826" max="13826" width="30.6640625" style="71" customWidth="1"/>
    <col min="13827" max="13828" width="15.6640625" style="71" customWidth="1"/>
    <col min="13829" max="13829" width="30.6640625" style="71" customWidth="1"/>
    <col min="13830" max="13830" width="15.6640625" style="71" customWidth="1"/>
    <col min="13831" max="14080" width="8.77734375" style="71"/>
    <col min="14081" max="14081" width="15.6640625" style="71" customWidth="1"/>
    <col min="14082" max="14082" width="30.6640625" style="71" customWidth="1"/>
    <col min="14083" max="14084" width="15.6640625" style="71" customWidth="1"/>
    <col min="14085" max="14085" width="30.6640625" style="71" customWidth="1"/>
    <col min="14086" max="14086" width="15.6640625" style="71" customWidth="1"/>
    <col min="14087" max="14336" width="8.77734375" style="71"/>
    <col min="14337" max="14337" width="15.6640625" style="71" customWidth="1"/>
    <col min="14338" max="14338" width="30.6640625" style="71" customWidth="1"/>
    <col min="14339" max="14340" width="15.6640625" style="71" customWidth="1"/>
    <col min="14341" max="14341" width="30.6640625" style="71" customWidth="1"/>
    <col min="14342" max="14342" width="15.6640625" style="71" customWidth="1"/>
    <col min="14343" max="14592" width="8.77734375" style="71"/>
    <col min="14593" max="14593" width="15.6640625" style="71" customWidth="1"/>
    <col min="14594" max="14594" width="30.6640625" style="71" customWidth="1"/>
    <col min="14595" max="14596" width="15.6640625" style="71" customWidth="1"/>
    <col min="14597" max="14597" width="30.6640625" style="71" customWidth="1"/>
    <col min="14598" max="14598" width="15.6640625" style="71" customWidth="1"/>
    <col min="14599" max="14848" width="8.77734375" style="71"/>
    <col min="14849" max="14849" width="15.6640625" style="71" customWidth="1"/>
    <col min="14850" max="14850" width="30.6640625" style="71" customWidth="1"/>
    <col min="14851" max="14852" width="15.6640625" style="71" customWidth="1"/>
    <col min="14853" max="14853" width="30.6640625" style="71" customWidth="1"/>
    <col min="14854" max="14854" width="15.6640625" style="71" customWidth="1"/>
    <col min="14855" max="15104" width="8.77734375" style="71"/>
    <col min="15105" max="15105" width="15.6640625" style="71" customWidth="1"/>
    <col min="15106" max="15106" width="30.6640625" style="71" customWidth="1"/>
    <col min="15107" max="15108" width="15.6640625" style="71" customWidth="1"/>
    <col min="15109" max="15109" width="30.6640625" style="71" customWidth="1"/>
    <col min="15110" max="15110" width="15.6640625" style="71" customWidth="1"/>
    <col min="15111" max="15360" width="8.77734375" style="71"/>
    <col min="15361" max="15361" width="15.6640625" style="71" customWidth="1"/>
    <col min="15362" max="15362" width="30.6640625" style="71" customWidth="1"/>
    <col min="15363" max="15364" width="15.6640625" style="71" customWidth="1"/>
    <col min="15365" max="15365" width="30.6640625" style="71" customWidth="1"/>
    <col min="15366" max="15366" width="15.6640625" style="71" customWidth="1"/>
    <col min="15367" max="15616" width="8.77734375" style="71"/>
    <col min="15617" max="15617" width="15.6640625" style="71" customWidth="1"/>
    <col min="15618" max="15618" width="30.6640625" style="71" customWidth="1"/>
    <col min="15619" max="15620" width="15.6640625" style="71" customWidth="1"/>
    <col min="15621" max="15621" width="30.6640625" style="71" customWidth="1"/>
    <col min="15622" max="15622" width="15.6640625" style="71" customWidth="1"/>
    <col min="15623" max="15872" width="8.77734375" style="71"/>
    <col min="15873" max="15873" width="15.6640625" style="71" customWidth="1"/>
    <col min="15874" max="15874" width="30.6640625" style="71" customWidth="1"/>
    <col min="15875" max="15876" width="15.6640625" style="71" customWidth="1"/>
    <col min="15877" max="15877" width="30.6640625" style="71" customWidth="1"/>
    <col min="15878" max="15878" width="15.6640625" style="71" customWidth="1"/>
    <col min="15879" max="16128" width="8.77734375" style="71"/>
    <col min="16129" max="16129" width="15.6640625" style="71" customWidth="1"/>
    <col min="16130" max="16130" width="30.6640625" style="71" customWidth="1"/>
    <col min="16131" max="16132" width="15.6640625" style="71" customWidth="1"/>
    <col min="16133" max="16133" width="30.6640625" style="71" customWidth="1"/>
    <col min="16134" max="16134" width="15.6640625" style="71" customWidth="1"/>
    <col min="16135" max="16384" width="8.77734375" style="71"/>
  </cols>
  <sheetData>
    <row r="1" spans="1:6" ht="60" customHeight="1" thickBot="1" x14ac:dyDescent="0.3">
      <c r="A1" s="166" t="s">
        <v>80</v>
      </c>
      <c r="B1" s="167"/>
      <c r="C1" s="167"/>
      <c r="D1" s="167"/>
      <c r="E1" s="167"/>
      <c r="F1" s="168"/>
    </row>
    <row r="2" spans="1:6" x14ac:dyDescent="0.25">
      <c r="A2" s="169" t="s">
        <v>81</v>
      </c>
      <c r="B2" s="170"/>
      <c r="C2" s="170"/>
      <c r="D2" s="72" t="s">
        <v>82</v>
      </c>
      <c r="E2" s="170" t="s">
        <v>6</v>
      </c>
      <c r="F2" s="171"/>
    </row>
    <row r="3" spans="1:6" x14ac:dyDescent="0.25">
      <c r="A3" s="159" t="s">
        <v>83</v>
      </c>
      <c r="B3" s="160"/>
      <c r="C3" s="160"/>
      <c r="D3" s="73">
        <v>505</v>
      </c>
      <c r="E3" s="164" t="s">
        <v>84</v>
      </c>
      <c r="F3" s="165"/>
    </row>
    <row r="4" spans="1:6" x14ac:dyDescent="0.25">
      <c r="A4" s="159" t="s">
        <v>85</v>
      </c>
      <c r="B4" s="160"/>
      <c r="C4" s="160"/>
      <c r="D4" s="73">
        <v>505</v>
      </c>
      <c r="E4" s="164" t="s">
        <v>84</v>
      </c>
      <c r="F4" s="165"/>
    </row>
    <row r="5" spans="1:6" hidden="1" x14ac:dyDescent="0.25">
      <c r="A5" s="159" t="s">
        <v>86</v>
      </c>
      <c r="B5" s="160"/>
      <c r="C5" s="160"/>
      <c r="D5" s="73"/>
      <c r="E5" s="164" t="s">
        <v>87</v>
      </c>
      <c r="F5" s="165"/>
    </row>
    <row r="6" spans="1:6" x14ac:dyDescent="0.25">
      <c r="A6" s="159" t="s">
        <v>174</v>
      </c>
      <c r="B6" s="160"/>
      <c r="C6" s="160"/>
      <c r="D6" s="73">
        <v>88.7</v>
      </c>
      <c r="E6" s="164" t="s">
        <v>88</v>
      </c>
      <c r="F6" s="165"/>
    </row>
    <row r="7" spans="1:6" x14ac:dyDescent="0.25">
      <c r="A7" s="159" t="s">
        <v>89</v>
      </c>
      <c r="B7" s="160"/>
      <c r="C7" s="160"/>
      <c r="D7" s="73">
        <v>17</v>
      </c>
      <c r="E7" s="164" t="s">
        <v>72</v>
      </c>
      <c r="F7" s="165"/>
    </row>
    <row r="8" spans="1:6" hidden="1" x14ac:dyDescent="0.25">
      <c r="A8" s="159" t="s">
        <v>90</v>
      </c>
      <c r="B8" s="160"/>
      <c r="C8" s="160"/>
      <c r="D8" s="73"/>
      <c r="E8" s="164" t="s">
        <v>72</v>
      </c>
      <c r="F8" s="165"/>
    </row>
    <row r="9" spans="1:6" x14ac:dyDescent="0.25">
      <c r="A9" s="159" t="s">
        <v>91</v>
      </c>
      <c r="B9" s="160"/>
      <c r="C9" s="160"/>
      <c r="D9" s="74"/>
      <c r="E9" s="164" t="s">
        <v>92</v>
      </c>
      <c r="F9" s="165"/>
    </row>
    <row r="10" spans="1:6" x14ac:dyDescent="0.25">
      <c r="A10" s="159" t="s">
        <v>93</v>
      </c>
      <c r="B10" s="160"/>
      <c r="C10" s="160"/>
      <c r="D10" s="74"/>
      <c r="E10" s="164" t="s">
        <v>92</v>
      </c>
      <c r="F10" s="165"/>
    </row>
    <row r="11" spans="1:6" x14ac:dyDescent="0.25">
      <c r="A11" s="159" t="s">
        <v>94</v>
      </c>
      <c r="B11" s="160"/>
      <c r="C11" s="160"/>
      <c r="D11" s="74">
        <v>3</v>
      </c>
      <c r="E11" s="161"/>
      <c r="F11" s="162"/>
    </row>
    <row r="12" spans="1:6" x14ac:dyDescent="0.25">
      <c r="A12" s="75"/>
      <c r="F12" s="76"/>
    </row>
    <row r="13" spans="1:6" x14ac:dyDescent="0.25">
      <c r="A13" s="75"/>
      <c r="F13" s="76"/>
    </row>
    <row r="14" spans="1:6" x14ac:dyDescent="0.25">
      <c r="A14" s="75"/>
      <c r="F14" s="76"/>
    </row>
    <row r="15" spans="1:6" x14ac:dyDescent="0.25">
      <c r="A15" s="75"/>
      <c r="F15" s="76"/>
    </row>
    <row r="16" spans="1:6" x14ac:dyDescent="0.25">
      <c r="A16" s="75"/>
      <c r="F16" s="76"/>
    </row>
    <row r="17" spans="1:6" x14ac:dyDescent="0.25">
      <c r="A17" s="75"/>
      <c r="F17" s="76"/>
    </row>
    <row r="18" spans="1:6" x14ac:dyDescent="0.25">
      <c r="A18" s="75"/>
      <c r="B18" s="77"/>
      <c r="E18" s="77"/>
      <c r="F18" s="76"/>
    </row>
    <row r="19" spans="1:6" x14ac:dyDescent="0.25">
      <c r="A19" s="75"/>
      <c r="B19" s="78"/>
      <c r="C19" s="79"/>
      <c r="D19" s="79"/>
      <c r="E19" s="80"/>
      <c r="F19" s="81"/>
    </row>
    <row r="20" spans="1:6" x14ac:dyDescent="0.25">
      <c r="A20" s="75"/>
      <c r="B20" s="78"/>
      <c r="C20" s="79"/>
      <c r="D20" s="79"/>
      <c r="E20" s="80"/>
      <c r="F20" s="81"/>
    </row>
    <row r="21" spans="1:6" ht="13.8" thickBot="1" x14ac:dyDescent="0.3">
      <c r="A21" s="82"/>
      <c r="B21" s="83"/>
      <c r="C21" s="83"/>
      <c r="D21" s="83"/>
      <c r="E21" s="83"/>
      <c r="F21" s="84"/>
    </row>
    <row r="24" spans="1:6" x14ac:dyDescent="0.25">
      <c r="A24" s="163"/>
      <c r="B24" s="163"/>
      <c r="C24" s="163"/>
    </row>
    <row r="25" spans="1:6" x14ac:dyDescent="0.25">
      <c r="A25" s="163"/>
      <c r="B25" s="163"/>
      <c r="C25" s="163"/>
    </row>
  </sheetData>
  <mergeCells count="23">
    <mergeCell ref="A4:C4"/>
    <mergeCell ref="E4:F4"/>
    <mergeCell ref="A1:F1"/>
    <mergeCell ref="A2:C2"/>
    <mergeCell ref="E2:F2"/>
    <mergeCell ref="A3:C3"/>
    <mergeCell ref="E3:F3"/>
    <mergeCell ref="A5:C5"/>
    <mergeCell ref="E5:F5"/>
    <mergeCell ref="A6:C6"/>
    <mergeCell ref="E6:F6"/>
    <mergeCell ref="A7:C7"/>
    <mergeCell ref="E7:F7"/>
    <mergeCell ref="A11:C11"/>
    <mergeCell ref="E11:F11"/>
    <mergeCell ref="A24:C24"/>
    <mergeCell ref="A25:C25"/>
    <mergeCell ref="A8:C8"/>
    <mergeCell ref="E8:F8"/>
    <mergeCell ref="A9:C9"/>
    <mergeCell ref="E9:F9"/>
    <mergeCell ref="A10:C10"/>
    <mergeCell ref="E10:F10"/>
  </mergeCells>
  <printOptions horizontalCentered="1"/>
  <pageMargins left="0.51181102362204722" right="0.51181102362204722" top="0.78740157480314965" bottom="0.78740157480314965" header="0.31496062992125984" footer="0.31496062992125984"/>
  <pageSetup paperSize="9" scale="83" orientation="portrait" r:id="rId1"/>
  <headerFooter>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B5" zoomScaleNormal="100" zoomScaleSheetLayoutView="100" workbookViewId="0">
      <selection activeCell="J14" sqref="J14"/>
    </sheetView>
  </sheetViews>
  <sheetFormatPr defaultRowHeight="13.2" x14ac:dyDescent="0.25"/>
  <cols>
    <col min="1" max="1" width="46.44140625" style="23" customWidth="1"/>
    <col min="2" max="2" width="11.44140625" style="23" customWidth="1"/>
    <col min="3" max="4" width="9.33203125" style="23"/>
    <col min="5" max="5" width="12.33203125" style="23" customWidth="1"/>
    <col min="6" max="7" width="13" style="23" customWidth="1"/>
    <col min="8" max="8" width="19.6640625" style="23" customWidth="1"/>
    <col min="9" max="9" width="12" style="23" customWidth="1"/>
    <col min="10" max="256" width="9.33203125" style="23"/>
    <col min="257" max="257" width="46.44140625" style="23" customWidth="1"/>
    <col min="258" max="262" width="9.33203125" style="23"/>
    <col min="263" max="263" width="13" style="23" customWidth="1"/>
    <col min="264" max="264" width="16.77734375" style="23" customWidth="1"/>
    <col min="265" max="512" width="9.33203125" style="23"/>
    <col min="513" max="513" width="46.44140625" style="23" customWidth="1"/>
    <col min="514" max="518" width="9.33203125" style="23"/>
    <col min="519" max="519" width="13" style="23" customWidth="1"/>
    <col min="520" max="520" width="16.77734375" style="23" customWidth="1"/>
    <col min="521" max="768" width="9.33203125" style="23"/>
    <col min="769" max="769" width="46.44140625" style="23" customWidth="1"/>
    <col min="770" max="774" width="9.33203125" style="23"/>
    <col min="775" max="775" width="13" style="23" customWidth="1"/>
    <col min="776" max="776" width="16.77734375" style="23" customWidth="1"/>
    <col min="777" max="1024" width="9.33203125" style="23"/>
    <col min="1025" max="1025" width="46.44140625" style="23" customWidth="1"/>
    <col min="1026" max="1030" width="9.33203125" style="23"/>
    <col min="1031" max="1031" width="13" style="23" customWidth="1"/>
    <col min="1032" max="1032" width="16.77734375" style="23" customWidth="1"/>
    <col min="1033" max="1280" width="9.33203125" style="23"/>
    <col min="1281" max="1281" width="46.44140625" style="23" customWidth="1"/>
    <col min="1282" max="1286" width="9.33203125" style="23"/>
    <col min="1287" max="1287" width="13" style="23" customWidth="1"/>
    <col min="1288" max="1288" width="16.77734375" style="23" customWidth="1"/>
    <col min="1289" max="1536" width="9.33203125" style="23"/>
    <col min="1537" max="1537" width="46.44140625" style="23" customWidth="1"/>
    <col min="1538" max="1542" width="9.33203125" style="23"/>
    <col min="1543" max="1543" width="13" style="23" customWidth="1"/>
    <col min="1544" max="1544" width="16.77734375" style="23" customWidth="1"/>
    <col min="1545" max="1792" width="9.33203125" style="23"/>
    <col min="1793" max="1793" width="46.44140625" style="23" customWidth="1"/>
    <col min="1794" max="1798" width="9.33203125" style="23"/>
    <col min="1799" max="1799" width="13" style="23" customWidth="1"/>
    <col min="1800" max="1800" width="16.77734375" style="23" customWidth="1"/>
    <col min="1801" max="2048" width="9.33203125" style="23"/>
    <col min="2049" max="2049" width="46.44140625" style="23" customWidth="1"/>
    <col min="2050" max="2054" width="9.33203125" style="23"/>
    <col min="2055" max="2055" width="13" style="23" customWidth="1"/>
    <col min="2056" max="2056" width="16.77734375" style="23" customWidth="1"/>
    <col min="2057" max="2304" width="9.33203125" style="23"/>
    <col min="2305" max="2305" width="46.44140625" style="23" customWidth="1"/>
    <col min="2306" max="2310" width="9.33203125" style="23"/>
    <col min="2311" max="2311" width="13" style="23" customWidth="1"/>
    <col min="2312" max="2312" width="16.77734375" style="23" customWidth="1"/>
    <col min="2313" max="2560" width="9.33203125" style="23"/>
    <col min="2561" max="2561" width="46.44140625" style="23" customWidth="1"/>
    <col min="2562" max="2566" width="9.33203125" style="23"/>
    <col min="2567" max="2567" width="13" style="23" customWidth="1"/>
    <col min="2568" max="2568" width="16.77734375" style="23" customWidth="1"/>
    <col min="2569" max="2816" width="9.33203125" style="23"/>
    <col min="2817" max="2817" width="46.44140625" style="23" customWidth="1"/>
    <col min="2818" max="2822" width="9.33203125" style="23"/>
    <col min="2823" max="2823" width="13" style="23" customWidth="1"/>
    <col min="2824" max="2824" width="16.77734375" style="23" customWidth="1"/>
    <col min="2825" max="3072" width="9.33203125" style="23"/>
    <col min="3073" max="3073" width="46.44140625" style="23" customWidth="1"/>
    <col min="3074" max="3078" width="9.33203125" style="23"/>
    <col min="3079" max="3079" width="13" style="23" customWidth="1"/>
    <col min="3080" max="3080" width="16.77734375" style="23" customWidth="1"/>
    <col min="3081" max="3328" width="9.33203125" style="23"/>
    <col min="3329" max="3329" width="46.44140625" style="23" customWidth="1"/>
    <col min="3330" max="3334" width="9.33203125" style="23"/>
    <col min="3335" max="3335" width="13" style="23" customWidth="1"/>
    <col min="3336" max="3336" width="16.77734375" style="23" customWidth="1"/>
    <col min="3337" max="3584" width="9.33203125" style="23"/>
    <col min="3585" max="3585" width="46.44140625" style="23" customWidth="1"/>
    <col min="3586" max="3590" width="9.33203125" style="23"/>
    <col min="3591" max="3591" width="13" style="23" customWidth="1"/>
    <col min="3592" max="3592" width="16.77734375" style="23" customWidth="1"/>
    <col min="3593" max="3840" width="9.33203125" style="23"/>
    <col min="3841" max="3841" width="46.44140625" style="23" customWidth="1"/>
    <col min="3842" max="3846" width="9.33203125" style="23"/>
    <col min="3847" max="3847" width="13" style="23" customWidth="1"/>
    <col min="3848" max="3848" width="16.77734375" style="23" customWidth="1"/>
    <col min="3849" max="4096" width="9.33203125" style="23"/>
    <col min="4097" max="4097" width="46.44140625" style="23" customWidth="1"/>
    <col min="4098" max="4102" width="9.33203125" style="23"/>
    <col min="4103" max="4103" width="13" style="23" customWidth="1"/>
    <col min="4104" max="4104" width="16.77734375" style="23" customWidth="1"/>
    <col min="4105" max="4352" width="9.33203125" style="23"/>
    <col min="4353" max="4353" width="46.44140625" style="23" customWidth="1"/>
    <col min="4354" max="4358" width="9.33203125" style="23"/>
    <col min="4359" max="4359" width="13" style="23" customWidth="1"/>
    <col min="4360" max="4360" width="16.77734375" style="23" customWidth="1"/>
    <col min="4361" max="4608" width="9.33203125" style="23"/>
    <col min="4609" max="4609" width="46.44140625" style="23" customWidth="1"/>
    <col min="4610" max="4614" width="9.33203125" style="23"/>
    <col min="4615" max="4615" width="13" style="23" customWidth="1"/>
    <col min="4616" max="4616" width="16.77734375" style="23" customWidth="1"/>
    <col min="4617" max="4864" width="9.33203125" style="23"/>
    <col min="4865" max="4865" width="46.44140625" style="23" customWidth="1"/>
    <col min="4866" max="4870" width="9.33203125" style="23"/>
    <col min="4871" max="4871" width="13" style="23" customWidth="1"/>
    <col min="4872" max="4872" width="16.77734375" style="23" customWidth="1"/>
    <col min="4873" max="5120" width="9.33203125" style="23"/>
    <col min="5121" max="5121" width="46.44140625" style="23" customWidth="1"/>
    <col min="5122" max="5126" width="9.33203125" style="23"/>
    <col min="5127" max="5127" width="13" style="23" customWidth="1"/>
    <col min="5128" max="5128" width="16.77734375" style="23" customWidth="1"/>
    <col min="5129" max="5376" width="9.33203125" style="23"/>
    <col min="5377" max="5377" width="46.44140625" style="23" customWidth="1"/>
    <col min="5378" max="5382" width="9.33203125" style="23"/>
    <col min="5383" max="5383" width="13" style="23" customWidth="1"/>
    <col min="5384" max="5384" width="16.77734375" style="23" customWidth="1"/>
    <col min="5385" max="5632" width="9.33203125" style="23"/>
    <col min="5633" max="5633" width="46.44140625" style="23" customWidth="1"/>
    <col min="5634" max="5638" width="9.33203125" style="23"/>
    <col min="5639" max="5639" width="13" style="23" customWidth="1"/>
    <col min="5640" max="5640" width="16.77734375" style="23" customWidth="1"/>
    <col min="5641" max="5888" width="9.33203125" style="23"/>
    <col min="5889" max="5889" width="46.44140625" style="23" customWidth="1"/>
    <col min="5890" max="5894" width="9.33203125" style="23"/>
    <col min="5895" max="5895" width="13" style="23" customWidth="1"/>
    <col min="5896" max="5896" width="16.77734375" style="23" customWidth="1"/>
    <col min="5897" max="6144" width="9.33203125" style="23"/>
    <col min="6145" max="6145" width="46.44140625" style="23" customWidth="1"/>
    <col min="6146" max="6150" width="9.33203125" style="23"/>
    <col min="6151" max="6151" width="13" style="23" customWidth="1"/>
    <col min="6152" max="6152" width="16.77734375" style="23" customWidth="1"/>
    <col min="6153" max="6400" width="9.33203125" style="23"/>
    <col min="6401" max="6401" width="46.44140625" style="23" customWidth="1"/>
    <col min="6402" max="6406" width="9.33203125" style="23"/>
    <col min="6407" max="6407" width="13" style="23" customWidth="1"/>
    <col min="6408" max="6408" width="16.77734375" style="23" customWidth="1"/>
    <col min="6409" max="6656" width="9.33203125" style="23"/>
    <col min="6657" max="6657" width="46.44140625" style="23" customWidth="1"/>
    <col min="6658" max="6662" width="9.33203125" style="23"/>
    <col min="6663" max="6663" width="13" style="23" customWidth="1"/>
    <col min="6664" max="6664" width="16.77734375" style="23" customWidth="1"/>
    <col min="6665" max="6912" width="9.33203125" style="23"/>
    <col min="6913" max="6913" width="46.44140625" style="23" customWidth="1"/>
    <col min="6914" max="6918" width="9.33203125" style="23"/>
    <col min="6919" max="6919" width="13" style="23" customWidth="1"/>
    <col min="6920" max="6920" width="16.77734375" style="23" customWidth="1"/>
    <col min="6921" max="7168" width="9.33203125" style="23"/>
    <col min="7169" max="7169" width="46.44140625" style="23" customWidth="1"/>
    <col min="7170" max="7174" width="9.33203125" style="23"/>
    <col min="7175" max="7175" width="13" style="23" customWidth="1"/>
    <col min="7176" max="7176" width="16.77734375" style="23" customWidth="1"/>
    <col min="7177" max="7424" width="9.33203125" style="23"/>
    <col min="7425" max="7425" width="46.44140625" style="23" customWidth="1"/>
    <col min="7426" max="7430" width="9.33203125" style="23"/>
    <col min="7431" max="7431" width="13" style="23" customWidth="1"/>
    <col min="7432" max="7432" width="16.77734375" style="23" customWidth="1"/>
    <col min="7433" max="7680" width="9.33203125" style="23"/>
    <col min="7681" max="7681" width="46.44140625" style="23" customWidth="1"/>
    <col min="7682" max="7686" width="9.33203125" style="23"/>
    <col min="7687" max="7687" width="13" style="23" customWidth="1"/>
    <col min="7688" max="7688" width="16.77734375" style="23" customWidth="1"/>
    <col min="7689" max="7936" width="9.33203125" style="23"/>
    <col min="7937" max="7937" width="46.44140625" style="23" customWidth="1"/>
    <col min="7938" max="7942" width="9.33203125" style="23"/>
    <col min="7943" max="7943" width="13" style="23" customWidth="1"/>
    <col min="7944" max="7944" width="16.77734375" style="23" customWidth="1"/>
    <col min="7945" max="8192" width="9.33203125" style="23"/>
    <col min="8193" max="8193" width="46.44140625" style="23" customWidth="1"/>
    <col min="8194" max="8198" width="9.33203125" style="23"/>
    <col min="8199" max="8199" width="13" style="23" customWidth="1"/>
    <col min="8200" max="8200" width="16.77734375" style="23" customWidth="1"/>
    <col min="8201" max="8448" width="9.33203125" style="23"/>
    <col min="8449" max="8449" width="46.44140625" style="23" customWidth="1"/>
    <col min="8450" max="8454" width="9.33203125" style="23"/>
    <col min="8455" max="8455" width="13" style="23" customWidth="1"/>
    <col min="8456" max="8456" width="16.77734375" style="23" customWidth="1"/>
    <col min="8457" max="8704" width="9.33203125" style="23"/>
    <col min="8705" max="8705" width="46.44140625" style="23" customWidth="1"/>
    <col min="8706" max="8710" width="9.33203125" style="23"/>
    <col min="8711" max="8711" width="13" style="23" customWidth="1"/>
    <col min="8712" max="8712" width="16.77734375" style="23" customWidth="1"/>
    <col min="8713" max="8960" width="9.33203125" style="23"/>
    <col min="8961" max="8961" width="46.44140625" style="23" customWidth="1"/>
    <col min="8962" max="8966" width="9.33203125" style="23"/>
    <col min="8967" max="8967" width="13" style="23" customWidth="1"/>
    <col min="8968" max="8968" width="16.77734375" style="23" customWidth="1"/>
    <col min="8969" max="9216" width="9.33203125" style="23"/>
    <col min="9217" max="9217" width="46.44140625" style="23" customWidth="1"/>
    <col min="9218" max="9222" width="9.33203125" style="23"/>
    <col min="9223" max="9223" width="13" style="23" customWidth="1"/>
    <col min="9224" max="9224" width="16.77734375" style="23" customWidth="1"/>
    <col min="9225" max="9472" width="9.33203125" style="23"/>
    <col min="9473" max="9473" width="46.44140625" style="23" customWidth="1"/>
    <col min="9474" max="9478" width="9.33203125" style="23"/>
    <col min="9479" max="9479" width="13" style="23" customWidth="1"/>
    <col min="9480" max="9480" width="16.77734375" style="23" customWidth="1"/>
    <col min="9481" max="9728" width="9.33203125" style="23"/>
    <col min="9729" max="9729" width="46.44140625" style="23" customWidth="1"/>
    <col min="9730" max="9734" width="9.33203125" style="23"/>
    <col min="9735" max="9735" width="13" style="23" customWidth="1"/>
    <col min="9736" max="9736" width="16.77734375" style="23" customWidth="1"/>
    <col min="9737" max="9984" width="9.33203125" style="23"/>
    <col min="9985" max="9985" width="46.44140625" style="23" customWidth="1"/>
    <col min="9986" max="9990" width="9.33203125" style="23"/>
    <col min="9991" max="9991" width="13" style="23" customWidth="1"/>
    <col min="9992" max="9992" width="16.77734375" style="23" customWidth="1"/>
    <col min="9993" max="10240" width="9.33203125" style="23"/>
    <col min="10241" max="10241" width="46.44140625" style="23" customWidth="1"/>
    <col min="10242" max="10246" width="9.33203125" style="23"/>
    <col min="10247" max="10247" width="13" style="23" customWidth="1"/>
    <col min="10248" max="10248" width="16.77734375" style="23" customWidth="1"/>
    <col min="10249" max="10496" width="9.33203125" style="23"/>
    <col min="10497" max="10497" width="46.44140625" style="23" customWidth="1"/>
    <col min="10498" max="10502" width="9.33203125" style="23"/>
    <col min="10503" max="10503" width="13" style="23" customWidth="1"/>
    <col min="10504" max="10504" width="16.77734375" style="23" customWidth="1"/>
    <col min="10505" max="10752" width="9.33203125" style="23"/>
    <col min="10753" max="10753" width="46.44140625" style="23" customWidth="1"/>
    <col min="10754" max="10758" width="9.33203125" style="23"/>
    <col min="10759" max="10759" width="13" style="23" customWidth="1"/>
    <col min="10760" max="10760" width="16.77734375" style="23" customWidth="1"/>
    <col min="10761" max="11008" width="9.33203125" style="23"/>
    <col min="11009" max="11009" width="46.44140625" style="23" customWidth="1"/>
    <col min="11010" max="11014" width="9.33203125" style="23"/>
    <col min="11015" max="11015" width="13" style="23" customWidth="1"/>
    <col min="11016" max="11016" width="16.77734375" style="23" customWidth="1"/>
    <col min="11017" max="11264" width="9.33203125" style="23"/>
    <col min="11265" max="11265" width="46.44140625" style="23" customWidth="1"/>
    <col min="11266" max="11270" width="9.33203125" style="23"/>
    <col min="11271" max="11271" width="13" style="23" customWidth="1"/>
    <col min="11272" max="11272" width="16.77734375" style="23" customWidth="1"/>
    <col min="11273" max="11520" width="9.33203125" style="23"/>
    <col min="11521" max="11521" width="46.44140625" style="23" customWidth="1"/>
    <col min="11522" max="11526" width="9.33203125" style="23"/>
    <col min="11527" max="11527" width="13" style="23" customWidth="1"/>
    <col min="11528" max="11528" width="16.77734375" style="23" customWidth="1"/>
    <col min="11529" max="11776" width="9.33203125" style="23"/>
    <col min="11777" max="11777" width="46.44140625" style="23" customWidth="1"/>
    <col min="11778" max="11782" width="9.33203125" style="23"/>
    <col min="11783" max="11783" width="13" style="23" customWidth="1"/>
    <col min="11784" max="11784" width="16.77734375" style="23" customWidth="1"/>
    <col min="11785" max="12032" width="9.33203125" style="23"/>
    <col min="12033" max="12033" width="46.44140625" style="23" customWidth="1"/>
    <col min="12034" max="12038" width="9.33203125" style="23"/>
    <col min="12039" max="12039" width="13" style="23" customWidth="1"/>
    <col min="12040" max="12040" width="16.77734375" style="23" customWidth="1"/>
    <col min="12041" max="12288" width="9.33203125" style="23"/>
    <col min="12289" max="12289" width="46.44140625" style="23" customWidth="1"/>
    <col min="12290" max="12294" width="9.33203125" style="23"/>
    <col min="12295" max="12295" width="13" style="23" customWidth="1"/>
    <col min="12296" max="12296" width="16.77734375" style="23" customWidth="1"/>
    <col min="12297" max="12544" width="9.33203125" style="23"/>
    <col min="12545" max="12545" width="46.44140625" style="23" customWidth="1"/>
    <col min="12546" max="12550" width="9.33203125" style="23"/>
    <col min="12551" max="12551" width="13" style="23" customWidth="1"/>
    <col min="12552" max="12552" width="16.77734375" style="23" customWidth="1"/>
    <col min="12553" max="12800" width="9.33203125" style="23"/>
    <col min="12801" max="12801" width="46.44140625" style="23" customWidth="1"/>
    <col min="12802" max="12806" width="9.33203125" style="23"/>
    <col min="12807" max="12807" width="13" style="23" customWidth="1"/>
    <col min="12808" max="12808" width="16.77734375" style="23" customWidth="1"/>
    <col min="12809" max="13056" width="9.33203125" style="23"/>
    <col min="13057" max="13057" width="46.44140625" style="23" customWidth="1"/>
    <col min="13058" max="13062" width="9.33203125" style="23"/>
    <col min="13063" max="13063" width="13" style="23" customWidth="1"/>
    <col min="13064" max="13064" width="16.77734375" style="23" customWidth="1"/>
    <col min="13065" max="13312" width="9.33203125" style="23"/>
    <col min="13313" max="13313" width="46.44140625" style="23" customWidth="1"/>
    <col min="13314" max="13318" width="9.33203125" style="23"/>
    <col min="13319" max="13319" width="13" style="23" customWidth="1"/>
    <col min="13320" max="13320" width="16.77734375" style="23" customWidth="1"/>
    <col min="13321" max="13568" width="9.33203125" style="23"/>
    <col min="13569" max="13569" width="46.44140625" style="23" customWidth="1"/>
    <col min="13570" max="13574" width="9.33203125" style="23"/>
    <col min="13575" max="13575" width="13" style="23" customWidth="1"/>
    <col min="13576" max="13576" width="16.77734375" style="23" customWidth="1"/>
    <col min="13577" max="13824" width="9.33203125" style="23"/>
    <col min="13825" max="13825" width="46.44140625" style="23" customWidth="1"/>
    <col min="13826" max="13830" width="9.33203125" style="23"/>
    <col min="13831" max="13831" width="13" style="23" customWidth="1"/>
    <col min="13832" max="13832" width="16.77734375" style="23" customWidth="1"/>
    <col min="13833" max="14080" width="9.33203125" style="23"/>
    <col min="14081" max="14081" width="46.44140625" style="23" customWidth="1"/>
    <col min="14082" max="14086" width="9.33203125" style="23"/>
    <col min="14087" max="14087" width="13" style="23" customWidth="1"/>
    <col min="14088" max="14088" width="16.77734375" style="23" customWidth="1"/>
    <col min="14089" max="14336" width="9.33203125" style="23"/>
    <col min="14337" max="14337" width="46.44140625" style="23" customWidth="1"/>
    <col min="14338" max="14342" width="9.33203125" style="23"/>
    <col min="14343" max="14343" width="13" style="23" customWidth="1"/>
    <col min="14344" max="14344" width="16.77734375" style="23" customWidth="1"/>
    <col min="14345" max="14592" width="9.33203125" style="23"/>
    <col min="14593" max="14593" width="46.44140625" style="23" customWidth="1"/>
    <col min="14594" max="14598" width="9.33203125" style="23"/>
    <col min="14599" max="14599" width="13" style="23" customWidth="1"/>
    <col min="14600" max="14600" width="16.77734375" style="23" customWidth="1"/>
    <col min="14601" max="14848" width="9.33203125" style="23"/>
    <col min="14849" max="14849" width="46.44140625" style="23" customWidth="1"/>
    <col min="14850" max="14854" width="9.33203125" style="23"/>
    <col min="14855" max="14855" width="13" style="23" customWidth="1"/>
    <col min="14856" max="14856" width="16.77734375" style="23" customWidth="1"/>
    <col min="14857" max="15104" width="9.33203125" style="23"/>
    <col min="15105" max="15105" width="46.44140625" style="23" customWidth="1"/>
    <col min="15106" max="15110" width="9.33203125" style="23"/>
    <col min="15111" max="15111" width="13" style="23" customWidth="1"/>
    <col min="15112" max="15112" width="16.77734375" style="23" customWidth="1"/>
    <col min="15113" max="15360" width="9.33203125" style="23"/>
    <col min="15361" max="15361" width="46.44140625" style="23" customWidth="1"/>
    <col min="15362" max="15366" width="9.33203125" style="23"/>
    <col min="15367" max="15367" width="13" style="23" customWidth="1"/>
    <col min="15368" max="15368" width="16.77734375" style="23" customWidth="1"/>
    <col min="15369" max="15616" width="9.33203125" style="23"/>
    <col min="15617" max="15617" width="46.44140625" style="23" customWidth="1"/>
    <col min="15618" max="15622" width="9.33203125" style="23"/>
    <col min="15623" max="15623" width="13" style="23" customWidth="1"/>
    <col min="15624" max="15624" width="16.77734375" style="23" customWidth="1"/>
    <col min="15625" max="15872" width="9.33203125" style="23"/>
    <col min="15873" max="15873" width="46.44140625" style="23" customWidth="1"/>
    <col min="15874" max="15878" width="9.33203125" style="23"/>
    <col min="15879" max="15879" width="13" style="23" customWidth="1"/>
    <col min="15880" max="15880" width="16.77734375" style="23" customWidth="1"/>
    <col min="15881" max="16128" width="9.33203125" style="23"/>
    <col min="16129" max="16129" width="46.44140625" style="23" customWidth="1"/>
    <col min="16130" max="16134" width="9.33203125" style="23"/>
    <col min="16135" max="16135" width="13" style="23" customWidth="1"/>
    <col min="16136" max="16136" width="16.77734375" style="23" customWidth="1"/>
    <col min="16137" max="16384" width="9.33203125" style="23"/>
  </cols>
  <sheetData>
    <row r="1" spans="1:9" ht="13.8" thickBot="1" x14ac:dyDescent="0.3">
      <c r="A1" s="174" t="s">
        <v>71</v>
      </c>
      <c r="B1" s="175"/>
      <c r="C1" s="175"/>
      <c r="D1" s="175"/>
      <c r="E1" s="175"/>
      <c r="F1" s="175"/>
      <c r="G1" s="175"/>
      <c r="H1" s="175"/>
      <c r="I1" s="176"/>
    </row>
    <row r="2" spans="1:9" ht="13.8" x14ac:dyDescent="0.25">
      <c r="A2" s="24" t="s">
        <v>44</v>
      </c>
      <c r="B2" s="177" t="s">
        <v>23</v>
      </c>
      <c r="C2" s="178"/>
      <c r="D2" s="178"/>
      <c r="E2" s="178"/>
      <c r="F2" s="178"/>
      <c r="G2" s="178"/>
      <c r="H2" s="178"/>
      <c r="I2" s="179"/>
    </row>
    <row r="3" spans="1:9" ht="26.4" x14ac:dyDescent="0.25">
      <c r="A3" s="25" t="s">
        <v>24</v>
      </c>
      <c r="B3" s="26"/>
      <c r="C3" s="26"/>
      <c r="D3" s="26"/>
      <c r="E3" s="26"/>
      <c r="F3" s="26"/>
      <c r="G3" s="70" t="s">
        <v>25</v>
      </c>
      <c r="H3" s="27" t="s">
        <v>70</v>
      </c>
      <c r="I3" s="28"/>
    </row>
    <row r="4" spans="1:9" ht="57" customHeight="1" x14ac:dyDescent="0.25">
      <c r="A4" s="180" t="s">
        <v>45</v>
      </c>
      <c r="B4" s="181"/>
      <c r="C4" s="181"/>
      <c r="D4" s="181"/>
      <c r="E4" s="181"/>
      <c r="F4" s="181"/>
      <c r="G4" s="182"/>
      <c r="H4" s="29" t="s">
        <v>26</v>
      </c>
      <c r="I4" s="30" t="s">
        <v>46</v>
      </c>
    </row>
    <row r="5" spans="1:9" x14ac:dyDescent="0.25">
      <c r="A5" s="183" t="s">
        <v>28</v>
      </c>
      <c r="B5" s="184"/>
      <c r="C5" s="184"/>
      <c r="D5" s="184"/>
      <c r="E5" s="184"/>
      <c r="F5" s="184"/>
      <c r="G5" s="184"/>
      <c r="H5" s="184"/>
      <c r="I5" s="185"/>
    </row>
    <row r="6" spans="1:9" x14ac:dyDescent="0.25">
      <c r="A6" s="186" t="s">
        <v>29</v>
      </c>
      <c r="B6" s="187"/>
      <c r="C6" s="31" t="s">
        <v>30</v>
      </c>
      <c r="D6" s="32" t="s">
        <v>31</v>
      </c>
      <c r="E6" s="32" t="s">
        <v>32</v>
      </c>
      <c r="F6" s="32" t="s">
        <v>33</v>
      </c>
      <c r="G6" s="33"/>
      <c r="H6" s="34" t="s">
        <v>34</v>
      </c>
      <c r="I6" s="35" t="s">
        <v>35</v>
      </c>
    </row>
    <row r="7" spans="1:9" ht="37.5" customHeight="1" x14ac:dyDescent="0.25">
      <c r="A7" s="172" t="s">
        <v>47</v>
      </c>
      <c r="B7" s="173"/>
      <c r="C7" s="36" t="s">
        <v>27</v>
      </c>
      <c r="D7" s="37">
        <v>2.4</v>
      </c>
      <c r="E7" s="36" t="s">
        <v>52</v>
      </c>
      <c r="F7" s="68" t="s">
        <v>51</v>
      </c>
      <c r="G7" s="37"/>
      <c r="H7" s="38">
        <v>715.48</v>
      </c>
      <c r="I7" s="39">
        <f>D7*H7</f>
        <v>1717.152</v>
      </c>
    </row>
    <row r="8" spans="1:9" ht="42" customHeight="1" x14ac:dyDescent="0.25">
      <c r="A8" s="172" t="s">
        <v>48</v>
      </c>
      <c r="B8" s="173"/>
      <c r="C8" s="36" t="s">
        <v>49</v>
      </c>
      <c r="D8" s="37">
        <v>1.32</v>
      </c>
      <c r="E8" s="36" t="s">
        <v>52</v>
      </c>
      <c r="F8" s="36" t="s">
        <v>53</v>
      </c>
      <c r="G8" s="37"/>
      <c r="H8" s="38">
        <v>42.98</v>
      </c>
      <c r="I8" s="39">
        <f t="shared" ref="I8:I13" si="0">D8*H8</f>
        <v>56.733599999999996</v>
      </c>
    </row>
    <row r="9" spans="1:9" ht="37.5" customHeight="1" x14ac:dyDescent="0.25">
      <c r="A9" s="172" t="s">
        <v>59</v>
      </c>
      <c r="B9" s="173"/>
      <c r="C9" s="36" t="s">
        <v>49</v>
      </c>
      <c r="D9" s="37">
        <v>3.12</v>
      </c>
      <c r="E9" s="36" t="s">
        <v>52</v>
      </c>
      <c r="F9" s="36" t="s">
        <v>54</v>
      </c>
      <c r="G9" s="37"/>
      <c r="H9" s="38">
        <v>7.53</v>
      </c>
      <c r="I9" s="39">
        <f t="shared" si="0"/>
        <v>23.493600000000001</v>
      </c>
    </row>
    <row r="10" spans="1:9" ht="42.75" customHeight="1" x14ac:dyDescent="0.25">
      <c r="A10" s="172" t="s">
        <v>50</v>
      </c>
      <c r="B10" s="173"/>
      <c r="C10" s="36" t="s">
        <v>49</v>
      </c>
      <c r="D10" s="37">
        <v>3.12</v>
      </c>
      <c r="E10" s="36" t="s">
        <v>52</v>
      </c>
      <c r="F10" s="36" t="s">
        <v>55</v>
      </c>
      <c r="G10" s="37"/>
      <c r="H10" s="38">
        <v>26.93</v>
      </c>
      <c r="I10" s="39">
        <f t="shared" si="0"/>
        <v>84.021600000000007</v>
      </c>
    </row>
    <row r="11" spans="1:9" ht="51" customHeight="1" x14ac:dyDescent="0.25">
      <c r="A11" s="172" t="s">
        <v>60</v>
      </c>
      <c r="B11" s="173"/>
      <c r="C11" s="36" t="s">
        <v>36</v>
      </c>
      <c r="D11" s="40">
        <v>1</v>
      </c>
      <c r="E11" s="36" t="s">
        <v>52</v>
      </c>
      <c r="F11" s="36" t="s">
        <v>56</v>
      </c>
      <c r="G11" s="37"/>
      <c r="H11" s="38">
        <v>203.83</v>
      </c>
      <c r="I11" s="39">
        <f t="shared" si="0"/>
        <v>203.83</v>
      </c>
    </row>
    <row r="12" spans="1:9" ht="51" customHeight="1" x14ac:dyDescent="0.25">
      <c r="A12" s="172" t="s">
        <v>61</v>
      </c>
      <c r="B12" s="173"/>
      <c r="C12" s="36" t="s">
        <v>49</v>
      </c>
      <c r="D12" s="37">
        <v>3.12</v>
      </c>
      <c r="E12" s="36" t="s">
        <v>52</v>
      </c>
      <c r="F12" s="36" t="s">
        <v>57</v>
      </c>
      <c r="G12" s="37"/>
      <c r="H12" s="38">
        <v>77.25</v>
      </c>
      <c r="I12" s="39">
        <f t="shared" si="0"/>
        <v>241.02</v>
      </c>
    </row>
    <row r="13" spans="1:9" ht="18" customHeight="1" x14ac:dyDescent="0.25">
      <c r="A13" s="172" t="s">
        <v>62</v>
      </c>
      <c r="B13" s="173"/>
      <c r="C13" s="36" t="s">
        <v>36</v>
      </c>
      <c r="D13" s="40">
        <v>1</v>
      </c>
      <c r="E13" s="36" t="s">
        <v>52</v>
      </c>
      <c r="F13" s="36" t="s">
        <v>58</v>
      </c>
      <c r="G13" s="37"/>
      <c r="H13" s="38">
        <v>68.12</v>
      </c>
      <c r="I13" s="39">
        <f t="shared" si="0"/>
        <v>68.12</v>
      </c>
    </row>
    <row r="14" spans="1:9" x14ac:dyDescent="0.25">
      <c r="A14" s="188" t="s">
        <v>37</v>
      </c>
      <c r="B14" s="189"/>
      <c r="C14" s="189"/>
      <c r="D14" s="189"/>
      <c r="E14" s="189"/>
      <c r="F14" s="189"/>
      <c r="G14" s="189"/>
      <c r="H14" s="190"/>
      <c r="I14" s="41">
        <f>SUM(I7:I13)</f>
        <v>2394.3708000000001</v>
      </c>
    </row>
    <row r="15" spans="1:9" x14ac:dyDescent="0.25">
      <c r="A15" s="207"/>
      <c r="B15" s="208"/>
      <c r="C15" s="208"/>
      <c r="D15" s="208"/>
      <c r="E15" s="208"/>
      <c r="F15" s="208"/>
      <c r="G15" s="208"/>
      <c r="H15" s="209"/>
      <c r="I15" s="42"/>
    </row>
    <row r="16" spans="1:9" x14ac:dyDescent="0.25">
      <c r="A16" s="193" t="s">
        <v>38</v>
      </c>
      <c r="B16" s="194"/>
      <c r="C16" s="194"/>
      <c r="D16" s="194"/>
      <c r="E16" s="194"/>
      <c r="F16" s="194"/>
      <c r="G16" s="194"/>
      <c r="H16" s="195"/>
      <c r="I16" s="43">
        <f>I14</f>
        <v>2394.3708000000001</v>
      </c>
    </row>
    <row r="17" spans="1:9" x14ac:dyDescent="0.25">
      <c r="A17" s="183" t="s">
        <v>39</v>
      </c>
      <c r="B17" s="184"/>
      <c r="C17" s="184"/>
      <c r="D17" s="184"/>
      <c r="E17" s="184"/>
      <c r="F17" s="184"/>
      <c r="G17" s="184"/>
      <c r="H17" s="184"/>
      <c r="I17" s="185"/>
    </row>
    <row r="18" spans="1:9" x14ac:dyDescent="0.25">
      <c r="A18" s="44"/>
      <c r="B18" s="45"/>
      <c r="C18" s="31" t="s">
        <v>30</v>
      </c>
      <c r="D18" s="32" t="s">
        <v>31</v>
      </c>
      <c r="E18" s="32" t="s">
        <v>32</v>
      </c>
      <c r="F18" s="32" t="s">
        <v>33</v>
      </c>
      <c r="G18" s="33" t="s">
        <v>40</v>
      </c>
      <c r="H18" s="34" t="s">
        <v>34</v>
      </c>
      <c r="I18" s="46"/>
    </row>
    <row r="19" spans="1:9" ht="54.75" customHeight="1" x14ac:dyDescent="0.25">
      <c r="A19" s="201" t="s">
        <v>64</v>
      </c>
      <c r="B19" s="202"/>
      <c r="C19" s="36" t="s">
        <v>41</v>
      </c>
      <c r="D19" s="37">
        <v>1</v>
      </c>
      <c r="E19" s="36" t="s">
        <v>52</v>
      </c>
      <c r="F19" s="36" t="s">
        <v>66</v>
      </c>
      <c r="G19" s="69">
        <v>1.833</v>
      </c>
      <c r="H19" s="37">
        <v>16.21</v>
      </c>
      <c r="I19" s="39">
        <f>G19*H19</f>
        <v>29.71293</v>
      </c>
    </row>
    <row r="20" spans="1:9" s="49" customFormat="1" ht="46.5" customHeight="1" x14ac:dyDescent="0.25">
      <c r="A20" s="203" t="s">
        <v>63</v>
      </c>
      <c r="B20" s="203"/>
      <c r="C20" s="47" t="s">
        <v>41</v>
      </c>
      <c r="D20" s="48">
        <v>1</v>
      </c>
      <c r="E20" s="36" t="s">
        <v>52</v>
      </c>
      <c r="F20" s="47" t="s">
        <v>65</v>
      </c>
      <c r="G20" s="47">
        <v>1.833</v>
      </c>
      <c r="H20" s="37">
        <v>22.37</v>
      </c>
      <c r="I20" s="39">
        <f>G20*H20</f>
        <v>41.00421</v>
      </c>
    </row>
    <row r="21" spans="1:9" x14ac:dyDescent="0.25">
      <c r="A21" s="204" t="s">
        <v>42</v>
      </c>
      <c r="B21" s="205"/>
      <c r="C21" s="205"/>
      <c r="D21" s="205"/>
      <c r="E21" s="205"/>
      <c r="F21" s="205"/>
      <c r="G21" s="205"/>
      <c r="H21" s="206"/>
      <c r="I21" s="41">
        <f>SUM(I19:I20)</f>
        <v>70.717140000000001</v>
      </c>
    </row>
    <row r="22" spans="1:9" x14ac:dyDescent="0.25">
      <c r="A22" s="207"/>
      <c r="B22" s="208"/>
      <c r="C22" s="208"/>
      <c r="D22" s="208"/>
      <c r="E22" s="208"/>
      <c r="F22" s="208"/>
      <c r="G22" s="208"/>
      <c r="H22" s="209"/>
      <c r="I22" s="42"/>
    </row>
    <row r="23" spans="1:9" x14ac:dyDescent="0.25">
      <c r="A23" s="193" t="s">
        <v>38</v>
      </c>
      <c r="B23" s="194"/>
      <c r="C23" s="194"/>
      <c r="D23" s="194"/>
      <c r="E23" s="194"/>
      <c r="F23" s="194"/>
      <c r="G23" s="194"/>
      <c r="H23" s="195"/>
      <c r="I23" s="43">
        <f>I21</f>
        <v>70.717140000000001</v>
      </c>
    </row>
    <row r="24" spans="1:9" x14ac:dyDescent="0.25">
      <c r="A24" s="50"/>
      <c r="B24" s="51"/>
      <c r="C24" s="51"/>
      <c r="D24" s="51"/>
      <c r="E24" s="51"/>
      <c r="F24" s="51"/>
      <c r="G24" s="51"/>
      <c r="H24" s="52"/>
      <c r="I24" s="53"/>
    </row>
    <row r="25" spans="1:9" x14ac:dyDescent="0.25">
      <c r="A25" s="196" t="s">
        <v>43</v>
      </c>
      <c r="B25" s="197"/>
      <c r="C25" s="197"/>
      <c r="D25" s="197"/>
      <c r="E25" s="197"/>
      <c r="F25" s="197"/>
      <c r="G25" s="197"/>
      <c r="H25" s="198"/>
      <c r="I25" s="54">
        <f>I23+I16</f>
        <v>2465.0879400000003</v>
      </c>
    </row>
    <row r="26" spans="1:9" x14ac:dyDescent="0.25">
      <c r="A26" s="55"/>
      <c r="B26" s="56"/>
      <c r="C26" s="56"/>
      <c r="D26" s="56"/>
      <c r="E26" s="56"/>
      <c r="F26" s="56"/>
      <c r="G26" s="56"/>
      <c r="H26" s="56"/>
      <c r="I26" s="57"/>
    </row>
    <row r="27" spans="1:9" x14ac:dyDescent="0.25">
      <c r="A27" s="58"/>
      <c r="B27"/>
      <c r="C27"/>
      <c r="D27"/>
      <c r="E27"/>
      <c r="F27"/>
      <c r="G27"/>
      <c r="H27"/>
      <c r="I27" s="59"/>
    </row>
    <row r="28" spans="1:9" x14ac:dyDescent="0.25">
      <c r="A28" s="58"/>
      <c r="B28"/>
      <c r="C28"/>
      <c r="D28"/>
      <c r="E28"/>
      <c r="F28"/>
      <c r="G28"/>
      <c r="H28"/>
      <c r="I28" s="59"/>
    </row>
    <row r="29" spans="1:9" x14ac:dyDescent="0.25">
      <c r="A29" s="58"/>
      <c r="B29"/>
      <c r="C29"/>
      <c r="D29"/>
      <c r="E29"/>
      <c r="F29"/>
      <c r="G29"/>
      <c r="H29"/>
      <c r="I29" s="59"/>
    </row>
    <row r="30" spans="1:9" x14ac:dyDescent="0.25">
      <c r="A30" s="58"/>
      <c r="B30" s="199"/>
      <c r="C30" s="199"/>
      <c r="D30" s="199"/>
      <c r="E30" s="199"/>
      <c r="F30"/>
      <c r="G30"/>
      <c r="H30"/>
      <c r="I30" s="59"/>
    </row>
    <row r="31" spans="1:9" ht="13.8" x14ac:dyDescent="0.25">
      <c r="A31" s="60"/>
      <c r="B31" s="200" t="s">
        <v>67</v>
      </c>
      <c r="C31" s="200"/>
      <c r="D31" s="200"/>
      <c r="E31" s="200"/>
      <c r="F31" s="61"/>
      <c r="G31" s="61"/>
      <c r="H31" s="61"/>
      <c r="I31" s="62"/>
    </row>
    <row r="32" spans="1:9" ht="13.8" x14ac:dyDescent="0.25">
      <c r="A32" s="63"/>
      <c r="B32" s="200" t="s">
        <v>69</v>
      </c>
      <c r="C32" s="200"/>
      <c r="D32" s="200"/>
      <c r="E32" s="200"/>
      <c r="F32" s="61"/>
      <c r="G32" s="61"/>
      <c r="H32" s="61"/>
      <c r="I32" s="64"/>
    </row>
    <row r="33" spans="1:9" ht="13.8" x14ac:dyDescent="0.25">
      <c r="A33" s="60"/>
      <c r="B33" s="61"/>
      <c r="C33" s="61"/>
      <c r="D33" s="61"/>
      <c r="E33" s="61"/>
      <c r="F33" s="61"/>
      <c r="G33" s="61"/>
      <c r="H33" s="61"/>
      <c r="I33" s="62"/>
    </row>
    <row r="34" spans="1:9" x14ac:dyDescent="0.25">
      <c r="A34" s="58"/>
      <c r="C34"/>
      <c r="D34"/>
      <c r="E34"/>
      <c r="F34"/>
      <c r="G34"/>
      <c r="H34"/>
      <c r="I34" s="59"/>
    </row>
    <row r="35" spans="1:9" x14ac:dyDescent="0.25">
      <c r="A35" s="58"/>
      <c r="B35" s="199"/>
      <c r="C35" s="199"/>
      <c r="D35" s="199"/>
      <c r="E35" s="199"/>
      <c r="F35"/>
      <c r="G35"/>
      <c r="H35"/>
      <c r="I35" s="59"/>
    </row>
    <row r="36" spans="1:9" ht="34.5" customHeight="1" x14ac:dyDescent="0.25">
      <c r="A36" s="58"/>
      <c r="B36" s="191" t="s">
        <v>68</v>
      </c>
      <c r="C36" s="192"/>
      <c r="D36" s="192"/>
      <c r="E36" s="192"/>
      <c r="F36"/>
      <c r="G36"/>
      <c r="H36"/>
      <c r="I36" s="59"/>
    </row>
    <row r="37" spans="1:9" ht="13.8" thickBot="1" x14ac:dyDescent="0.3">
      <c r="A37" s="65"/>
      <c r="B37" s="66"/>
      <c r="C37" s="66"/>
      <c r="D37" s="66"/>
      <c r="E37" s="66"/>
      <c r="F37" s="66"/>
      <c r="G37" s="66"/>
      <c r="H37" s="66"/>
      <c r="I37" s="67"/>
    </row>
  </sheetData>
  <mergeCells count="27">
    <mergeCell ref="B36:E36"/>
    <mergeCell ref="A12:B12"/>
    <mergeCell ref="A13:B13"/>
    <mergeCell ref="A23:H23"/>
    <mergeCell ref="A25:H25"/>
    <mergeCell ref="B30:E30"/>
    <mergeCell ref="B31:E31"/>
    <mergeCell ref="B32:E32"/>
    <mergeCell ref="B35:E35"/>
    <mergeCell ref="A16:H16"/>
    <mergeCell ref="A17:I17"/>
    <mergeCell ref="A19:B19"/>
    <mergeCell ref="A20:B20"/>
    <mergeCell ref="A21:H21"/>
    <mergeCell ref="A22:H22"/>
    <mergeCell ref="A15:H15"/>
    <mergeCell ref="A8:B8"/>
    <mergeCell ref="A9:B9"/>
    <mergeCell ref="A10:B10"/>
    <mergeCell ref="A11:B11"/>
    <mergeCell ref="A14:H14"/>
    <mergeCell ref="A7:B7"/>
    <mergeCell ref="A1:I1"/>
    <mergeCell ref="B2:I2"/>
    <mergeCell ref="A4:G4"/>
    <mergeCell ref="A5:I5"/>
    <mergeCell ref="A6:B6"/>
  </mergeCells>
  <phoneticPr fontId="10" type="noConversion"/>
  <pageMargins left="0.511811024" right="0.511811024" top="0.78740157499999996" bottom="0.78740157499999996" header="0.31496062000000002" footer="0.31496062000000002"/>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D16" sqref="D16"/>
    </sheetView>
  </sheetViews>
  <sheetFormatPr defaultRowHeight="13.2" x14ac:dyDescent="0.25"/>
  <cols>
    <col min="1" max="1" width="28.44140625" customWidth="1"/>
    <col min="2" max="2" width="27.44140625" customWidth="1"/>
    <col min="3" max="3" width="26.6640625" customWidth="1"/>
    <col min="4" max="4" width="22.109375" customWidth="1"/>
    <col min="5" max="5" width="17.6640625" customWidth="1"/>
    <col min="9" max="9" width="14.44140625" customWidth="1"/>
  </cols>
  <sheetData>
    <row r="1" spans="1:10" s="10" customFormat="1" x14ac:dyDescent="0.25">
      <c r="A1" s="4" t="s">
        <v>5</v>
      </c>
      <c r="B1" s="5"/>
      <c r="C1" s="210"/>
      <c r="D1" s="212" t="s">
        <v>18</v>
      </c>
      <c r="E1" s="213"/>
      <c r="F1" s="213"/>
      <c r="G1" s="213"/>
      <c r="H1" s="213"/>
      <c r="I1" s="213"/>
      <c r="J1" s="214"/>
    </row>
    <row r="2" spans="1:10" s="10" customFormat="1" ht="21" customHeight="1" x14ac:dyDescent="0.25">
      <c r="A2" s="4" t="s">
        <v>1</v>
      </c>
      <c r="B2" s="5" t="s">
        <v>14</v>
      </c>
      <c r="C2" s="211"/>
      <c r="D2" s="215"/>
      <c r="E2" s="216"/>
      <c r="F2" s="216"/>
      <c r="G2" s="216"/>
      <c r="H2" s="216"/>
      <c r="I2" s="216"/>
      <c r="J2" s="217"/>
    </row>
    <row r="3" spans="1:10" s="10" customFormat="1" ht="12.75" customHeight="1" x14ac:dyDescent="0.25">
      <c r="A3" s="218" t="s">
        <v>10</v>
      </c>
      <c r="B3" s="219"/>
      <c r="C3" s="3" t="s">
        <v>6</v>
      </c>
      <c r="D3" s="15" t="s">
        <v>20</v>
      </c>
      <c r="E3" s="15" t="s">
        <v>2</v>
      </c>
      <c r="F3" s="13"/>
      <c r="G3" s="15"/>
      <c r="H3" s="13"/>
      <c r="I3" s="15" t="s">
        <v>19</v>
      </c>
      <c r="J3" s="15" t="s">
        <v>3</v>
      </c>
    </row>
    <row r="4" spans="1:10" s="10" customFormat="1" ht="12.75" customHeight="1" x14ac:dyDescent="0.25">
      <c r="A4" s="220"/>
      <c r="B4" s="220"/>
      <c r="C4" s="20"/>
      <c r="D4" s="1">
        <v>2107.87</v>
      </c>
      <c r="E4" s="1">
        <v>1</v>
      </c>
      <c r="F4" s="16"/>
      <c r="G4" s="1"/>
      <c r="H4" s="16"/>
      <c r="I4" s="6">
        <f>D4*E4</f>
        <v>2107.87</v>
      </c>
      <c r="J4" s="221"/>
    </row>
    <row r="5" spans="1:10" s="10" customFormat="1" x14ac:dyDescent="0.25">
      <c r="A5" s="223" t="s">
        <v>4</v>
      </c>
      <c r="B5" s="224"/>
      <c r="C5" s="224"/>
      <c r="D5" s="224"/>
      <c r="E5" s="224"/>
      <c r="F5" s="224"/>
      <c r="G5" s="224"/>
      <c r="H5" s="225"/>
      <c r="I5" s="8">
        <f>SUM(I4:I4)</f>
        <v>2107.87</v>
      </c>
      <c r="J5" s="222"/>
    </row>
    <row r="6" spans="1:10" s="10" customFormat="1" ht="12.75" customHeight="1" x14ac:dyDescent="0.25">
      <c r="A6" s="11"/>
      <c r="B6" s="12"/>
      <c r="C6" s="21"/>
      <c r="D6" s="21"/>
      <c r="E6" s="21"/>
      <c r="F6" s="21"/>
      <c r="G6" s="21"/>
      <c r="H6" s="21"/>
      <c r="I6" s="21"/>
      <c r="J6" s="22"/>
    </row>
    <row r="7" spans="1:10" s="10" customFormat="1" x14ac:dyDescent="0.25">
      <c r="A7" s="4" t="s">
        <v>5</v>
      </c>
      <c r="B7" s="5"/>
      <c r="C7" s="210"/>
      <c r="D7" s="212" t="s">
        <v>21</v>
      </c>
      <c r="E7" s="213"/>
      <c r="F7" s="213"/>
      <c r="G7" s="213"/>
      <c r="H7" s="213"/>
      <c r="I7" s="213"/>
      <c r="J7" s="214"/>
    </row>
    <row r="8" spans="1:10" s="10" customFormat="1" ht="21" customHeight="1" x14ac:dyDescent="0.25">
      <c r="A8" s="4" t="s">
        <v>1</v>
      </c>
      <c r="B8" s="5" t="s">
        <v>14</v>
      </c>
      <c r="C8" s="211"/>
      <c r="D8" s="215"/>
      <c r="E8" s="216"/>
      <c r="F8" s="216"/>
      <c r="G8" s="216"/>
      <c r="H8" s="216"/>
      <c r="I8" s="216"/>
      <c r="J8" s="217"/>
    </row>
    <row r="9" spans="1:10" s="10" customFormat="1" ht="12.75" customHeight="1" x14ac:dyDescent="0.25">
      <c r="A9" s="218" t="s">
        <v>10</v>
      </c>
      <c r="B9" s="219"/>
      <c r="C9" s="3" t="s">
        <v>6</v>
      </c>
      <c r="D9" s="15" t="s">
        <v>11</v>
      </c>
      <c r="E9" s="15" t="s">
        <v>2</v>
      </c>
      <c r="F9" s="13"/>
      <c r="G9" s="15"/>
      <c r="H9" s="13"/>
      <c r="I9" s="15" t="s">
        <v>12</v>
      </c>
      <c r="J9" s="15" t="s">
        <v>3</v>
      </c>
    </row>
    <row r="10" spans="1:10" s="10" customFormat="1" ht="12.75" customHeight="1" x14ac:dyDescent="0.25">
      <c r="A10" s="220"/>
      <c r="B10" s="220"/>
      <c r="C10" s="20" t="s">
        <v>13</v>
      </c>
      <c r="D10" s="1">
        <v>79.77</v>
      </c>
      <c r="E10" s="1">
        <v>1</v>
      </c>
      <c r="F10" s="16"/>
      <c r="G10" s="1"/>
      <c r="H10" s="16"/>
      <c r="I10" s="6">
        <f>D10*E10</f>
        <v>79.77</v>
      </c>
      <c r="J10" s="221"/>
    </row>
    <row r="11" spans="1:10" s="10" customFormat="1" x14ac:dyDescent="0.25">
      <c r="A11" s="223" t="s">
        <v>4</v>
      </c>
      <c r="B11" s="224"/>
      <c r="C11" s="224"/>
      <c r="D11" s="224"/>
      <c r="E11" s="224"/>
      <c r="F11" s="224"/>
      <c r="G11" s="224"/>
      <c r="H11" s="225"/>
      <c r="I11" s="8">
        <f>SUM(I10:I10)</f>
        <v>79.77</v>
      </c>
      <c r="J11" s="222"/>
    </row>
    <row r="13" spans="1:10" s="10" customFormat="1" ht="12.75" customHeight="1" x14ac:dyDescent="0.25">
      <c r="A13" s="4" t="s">
        <v>5</v>
      </c>
      <c r="B13" s="7"/>
      <c r="C13" s="226"/>
      <c r="D13" s="212" t="s">
        <v>16</v>
      </c>
      <c r="E13" s="213"/>
      <c r="F13" s="213"/>
      <c r="G13" s="213"/>
      <c r="H13" s="213"/>
      <c r="I13" s="213"/>
      <c r="J13" s="214"/>
    </row>
    <row r="14" spans="1:10" s="10" customFormat="1" ht="12.75" customHeight="1" x14ac:dyDescent="0.25">
      <c r="A14" s="4" t="s">
        <v>1</v>
      </c>
      <c r="B14" s="7" t="s">
        <v>22</v>
      </c>
      <c r="C14" s="226"/>
      <c r="D14" s="215"/>
      <c r="E14" s="216"/>
      <c r="F14" s="216"/>
      <c r="G14" s="216"/>
      <c r="H14" s="216"/>
      <c r="I14" s="216"/>
      <c r="J14" s="217"/>
    </row>
    <row r="15" spans="1:10" s="10" customFormat="1" x14ac:dyDescent="0.25">
      <c r="A15" s="218" t="s">
        <v>10</v>
      </c>
      <c r="B15" s="219"/>
      <c r="C15" s="3" t="s">
        <v>6</v>
      </c>
      <c r="D15" s="15" t="s">
        <v>9</v>
      </c>
      <c r="E15" s="15" t="s">
        <v>2</v>
      </c>
      <c r="F15" s="15"/>
      <c r="G15" s="14"/>
      <c r="H15" s="19"/>
      <c r="I15" s="9" t="s">
        <v>8</v>
      </c>
      <c r="J15" s="15" t="s">
        <v>3</v>
      </c>
    </row>
    <row r="16" spans="1:10" s="10" customFormat="1" ht="18" customHeight="1" x14ac:dyDescent="0.25">
      <c r="A16" s="227" t="s">
        <v>15</v>
      </c>
      <c r="B16" s="227"/>
      <c r="C16" s="18" t="s">
        <v>17</v>
      </c>
      <c r="D16" s="18">
        <v>121.76</v>
      </c>
      <c r="E16" s="1">
        <v>2</v>
      </c>
      <c r="F16" s="18"/>
      <c r="G16" s="18"/>
      <c r="H16" s="17"/>
      <c r="I16" s="18">
        <f>D16*E16</f>
        <v>243.52</v>
      </c>
      <c r="J16" s="228"/>
    </row>
    <row r="17" spans="1:10" s="10" customFormat="1" ht="12.75" customHeight="1" x14ac:dyDescent="0.25">
      <c r="A17" s="229" t="s">
        <v>4</v>
      </c>
      <c r="B17" s="230"/>
      <c r="C17" s="230"/>
      <c r="D17" s="230"/>
      <c r="E17" s="230"/>
      <c r="F17" s="230"/>
      <c r="G17" s="230"/>
      <c r="H17" s="231"/>
      <c r="I17" s="2">
        <f>SUM(I16:I16)</f>
        <v>243.52</v>
      </c>
      <c r="J17" s="228"/>
    </row>
  </sheetData>
  <mergeCells count="18">
    <mergeCell ref="C13:C14"/>
    <mergeCell ref="D13:J14"/>
    <mergeCell ref="A15:B15"/>
    <mergeCell ref="A16:B16"/>
    <mergeCell ref="J16:J17"/>
    <mergeCell ref="A17:H17"/>
    <mergeCell ref="C1:C2"/>
    <mergeCell ref="D1:J2"/>
    <mergeCell ref="A3:B3"/>
    <mergeCell ref="A4:B4"/>
    <mergeCell ref="J4:J5"/>
    <mergeCell ref="A5:H5"/>
    <mergeCell ref="C7:C8"/>
    <mergeCell ref="D7:J8"/>
    <mergeCell ref="A9:B9"/>
    <mergeCell ref="A10:B10"/>
    <mergeCell ref="J10:J11"/>
    <mergeCell ref="A11:H1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MEMÓRIA</vt:lpstr>
      <vt:lpstr>CONTEXTOS</vt:lpstr>
      <vt:lpstr>DMT'S</vt:lpstr>
      <vt:lpstr>COMP. TANQUE INOX</vt:lpstr>
      <vt:lpstr>ESTRUTURA METALICA</vt:lpstr>
      <vt:lpstr>'DMT''S'!Area_de_impressao</vt:lpstr>
      <vt:lpstr>'DMT''S'!Titulos_de_impressao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GEPAD</dc:creator>
  <cp:lastModifiedBy>Cliente</cp:lastModifiedBy>
  <cp:lastPrinted>2024-04-25T13:49:13Z</cp:lastPrinted>
  <dcterms:created xsi:type="dcterms:W3CDTF">2018-09-12T17:10:17Z</dcterms:created>
  <dcterms:modified xsi:type="dcterms:W3CDTF">2024-04-25T13:49:25Z</dcterms:modified>
</cp:coreProperties>
</file>